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60" windowWidth="16245" windowHeight="14100" tabRatio="264"/>
  </bookViews>
  <sheets>
    <sheet name="FAT 95" sheetId="2" r:id="rId1"/>
  </sheets>
  <definedNames>
    <definedName name="BkmAmt" localSheetId="0">'FAT 95'!$G$2</definedName>
    <definedName name="BkmDirektion" localSheetId="0">'FAT 95'!$G$1</definedName>
    <definedName name="_xlnm.Print_Area" localSheetId="0">'FAT 95'!$A$1:$J$135</definedName>
  </definedNames>
  <calcPr calcId="145621" calcMode="manual"/>
</workbook>
</file>

<file path=xl/calcChain.xml><?xml version="1.0" encoding="utf-8"?>
<calcChain xmlns="http://schemas.openxmlformats.org/spreadsheetml/2006/main">
  <c r="G40" i="2" l="1"/>
  <c r="G42" i="2" s="1"/>
  <c r="G89" i="2" s="1"/>
  <c r="H40" i="2"/>
  <c r="H42" i="2" s="1"/>
  <c r="H89" i="2" s="1"/>
  <c r="I40" i="2"/>
  <c r="I42" i="2" s="1"/>
  <c r="I89" i="2" s="1"/>
  <c r="J40" i="2"/>
  <c r="J42" i="2" s="1"/>
  <c r="J89" i="2" s="1"/>
  <c r="F40" i="2"/>
  <c r="F42" i="2" s="1"/>
  <c r="F89" i="2" s="1"/>
  <c r="G104" i="2" l="1"/>
  <c r="G106" i="2"/>
  <c r="J106" i="2"/>
  <c r="I104" i="2"/>
  <c r="H106" i="2"/>
  <c r="H105" i="2"/>
  <c r="J104" i="2"/>
  <c r="F103" i="2"/>
  <c r="I106" i="2"/>
  <c r="F105" i="2"/>
  <c r="I105" i="2"/>
  <c r="J105" i="2"/>
  <c r="I102" i="2"/>
  <c r="F102" i="2"/>
  <c r="H102" i="2"/>
  <c r="J102" i="2"/>
  <c r="G103" i="2"/>
  <c r="J103" i="2"/>
  <c r="H103" i="2"/>
  <c r="G105" i="2"/>
  <c r="I103" i="2"/>
  <c r="F104" i="2"/>
  <c r="F106" i="2"/>
  <c r="G102" i="2"/>
  <c r="H104" i="2"/>
  <c r="I108" i="2" l="1"/>
  <c r="J108" i="2"/>
  <c r="G108" i="2"/>
  <c r="H108" i="2"/>
  <c r="F108" i="2"/>
  <c r="G114" i="2" l="1"/>
  <c r="G115" i="2"/>
  <c r="G113" i="2"/>
  <c r="F114" i="2"/>
  <c r="F113" i="2"/>
  <c r="F115" i="2"/>
  <c r="H114" i="2"/>
  <c r="H113" i="2"/>
  <c r="H115" i="2"/>
  <c r="J115" i="2"/>
  <c r="J114" i="2"/>
  <c r="J113" i="2"/>
  <c r="I115" i="2"/>
  <c r="I113" i="2"/>
  <c r="I114" i="2"/>
</calcChain>
</file>

<file path=xl/sharedStrings.xml><?xml version="1.0" encoding="utf-8"?>
<sst xmlns="http://schemas.openxmlformats.org/spreadsheetml/2006/main" count="190" uniqueCount="134">
  <si>
    <t>Gemeinde:</t>
  </si>
  <si>
    <t>LW-Nr.:</t>
  </si>
  <si>
    <t>Betrieb</t>
  </si>
  <si>
    <t>Datum:</t>
  </si>
  <si>
    <t>Eigentümer</t>
  </si>
  <si>
    <t>Sachbearbeiter:</t>
  </si>
  <si>
    <t>Tabelle 1</t>
  </si>
  <si>
    <t>Geruchsbelastungsfaktoren (fg)</t>
  </si>
  <si>
    <t>Stall 1</t>
  </si>
  <si>
    <t>Stall 2</t>
  </si>
  <si>
    <t>Stall 3</t>
  </si>
  <si>
    <t>Stall 4</t>
  </si>
  <si>
    <t>Stall 5</t>
  </si>
  <si>
    <t>Tierart (i)</t>
  </si>
  <si>
    <t>GB-Faktor   (fg)</t>
  </si>
  <si>
    <t>Tier
einheit</t>
  </si>
  <si>
    <t>Eingabe
Anzahl (Z)</t>
  </si>
  <si>
    <t>Rindvieh*</t>
  </si>
  <si>
    <t>Aufzucht-Kälber, Rinder, Kühe, Pferde</t>
  </si>
  <si>
    <t>GVE</t>
  </si>
  <si>
    <t>Schafe*</t>
  </si>
  <si>
    <t>geschlechtsreife männnliche Tiere</t>
  </si>
  <si>
    <t>weibliche und Jungtiere</t>
  </si>
  <si>
    <t>Ziegen*</t>
  </si>
  <si>
    <t>Schweine</t>
  </si>
  <si>
    <t>Vormast und Aufzucht             25- 60 kg</t>
  </si>
  <si>
    <t>Vor-, Endmast und Aufzucht    25-110 kg</t>
  </si>
  <si>
    <t>Endmast und Aufzucht            60-110 kg</t>
  </si>
  <si>
    <t>Jungsauen</t>
  </si>
  <si>
    <t>Galtsauen, tragende Sauen</t>
  </si>
  <si>
    <t>Eber</t>
  </si>
  <si>
    <t>Geflügel</t>
  </si>
  <si>
    <t>Hühner, Aufzucht und Mast</t>
  </si>
  <si>
    <t>Legehennen, Elterntiere, Trutenaufzucht</t>
  </si>
  <si>
    <t>Trutenelterntiere, Trutenmast</t>
  </si>
  <si>
    <t>Mastkälber</t>
  </si>
  <si>
    <t>Mastkälber bis 100 kg (bis 2,5 Monate)</t>
  </si>
  <si>
    <t>Mastkälber über 100 kg (über 2,5 Monate)</t>
  </si>
  <si>
    <t>Kaninchen</t>
  </si>
  <si>
    <t xml:space="preserve">Kaninchen </t>
  </si>
  <si>
    <t>Ergebnis 
Formel 1</t>
  </si>
  <si>
    <t>Total Geruchsbelastung (GB) = SummeZi*fgi</t>
  </si>
  <si>
    <t>GB</t>
  </si>
  <si>
    <t>Ergebnis 
Formel 2</t>
  </si>
  <si>
    <t>Normabstand (N) = 43 * ln (GB) - 40</t>
  </si>
  <si>
    <t>m</t>
  </si>
  <si>
    <t>Tabelle 2</t>
  </si>
  <si>
    <t>Korrekturfaktoren fk für Mindestabstand</t>
  </si>
  <si>
    <t>Kriterium</t>
  </si>
  <si>
    <t>Korrektur-faktor (fk)</t>
  </si>
  <si>
    <t>Eingabe Korrektur-faktor (fk)</t>
  </si>
  <si>
    <t>1. Geländeform</t>
  </si>
  <si>
    <t>- relativ ebenes Terrain</t>
  </si>
  <si>
    <t>- am Hang oder am Rand eines Hanges</t>
  </si>
  <si>
    <t>- in einem engen Tal oder einem Talkessel</t>
  </si>
  <si>
    <t>2. Höhenlage</t>
  </si>
  <si>
    <t>3. Aufstallung / Entmistung</t>
  </si>
  <si>
    <t>- Rindvieh, Pferde,Ziegen, Schafe</t>
  </si>
  <si>
    <t>- Offenfrontstall, Kaltstall, Freilaufstall für</t>
  </si>
  <si>
    <t xml:space="preserve">    . Schweine, Mastkälber  ohne Strohfilter</t>
  </si>
  <si>
    <t xml:space="preserve">   . Geflügel: Freilauf, Tiere oft draussen</t>
  </si>
  <si>
    <t>- Geschloss. Stall: Schweine, Mastkälber, Geflügel</t>
  </si>
  <si>
    <t>4. Hofdüngerproduktion</t>
  </si>
  <si>
    <t>- Vorwiegend Festmist</t>
  </si>
  <si>
    <t>-  Vorwiegend Flüssigmist</t>
  </si>
  <si>
    <t xml:space="preserve">   . mit Umspühlsystem od. offenem Lagerbeh.</t>
  </si>
  <si>
    <t xml:space="preserve">   . ohne Umspühlsyst. + geschlossener Lagerbeh.</t>
  </si>
  <si>
    <t>5. Sauberkeit</t>
  </si>
  <si>
    <t>'- gut bis zufriedenstellend</t>
  </si>
  <si>
    <t>- mangelhaft bis schlecht</t>
  </si>
  <si>
    <t>6. Fütterung</t>
  </si>
  <si>
    <t>- Getreide, Kartoffeln, Gras, Milch usw.</t>
  </si>
  <si>
    <t>- Schotte über 20 % der Futtermenge (in TS)</t>
  </si>
  <si>
    <t>- Küchenabfälle über 20 % der Futtermenge (in TS)</t>
  </si>
  <si>
    <t>- Kadaver, Schlachtabfälle</t>
  </si>
  <si>
    <t>7. Lüftung</t>
  </si>
  <si>
    <t xml:space="preserve">- Lüftung seitlich oder über Kamin  mit "Hut"
  . keine Schutzobjekte im Nahbereich </t>
  </si>
  <si>
    <t xml:space="preserve">
1.0</t>
  </si>
  <si>
    <t xml:space="preserve">  . Schutzobjekte im Nahbereich 
    (Abluftführung nicht gegen Schutzobjekte)</t>
  </si>
  <si>
    <t>- Grossflächiger Bodennaher Luftaustritt
    (z.B. Biofilter, Offenfrontstall)</t>
  </si>
  <si>
    <t>- Kaminlüftung senkrecht über Dach</t>
  </si>
  <si>
    <t xml:space="preserve">  . Kamin-H über Dach  &gt; 1.5 m, Gebäude-H &gt; 10 m</t>
  </si>
  <si>
    <t xml:space="preserve">  . Kamin-H über Dach  &lt; 1.5 m, Gebäude-H &lt; 10 m</t>
  </si>
  <si>
    <t>8. Geruchsreduzierung Stallabluft</t>
  </si>
  <si>
    <t>- keine Geruchsreduzierung</t>
  </si>
  <si>
    <t>- Biowäscher    bei 80 % Wirkungsgrad</t>
  </si>
  <si>
    <t>- Biofilter           bei 90 % Wirkungsgrad</t>
  </si>
  <si>
    <t>9. Geruchsreduzierung bei der Güllelagerung</t>
  </si>
  <si>
    <t>- Keine</t>
  </si>
  <si>
    <t>- Güllebelüftung, Biogasanlage</t>
  </si>
  <si>
    <t>Ergebnis 
Formel 3</t>
  </si>
  <si>
    <t>Mindestabstand (MA) = N * fk1 * fk2 *....fk9</t>
  </si>
  <si>
    <t>Gebäudeabstände</t>
  </si>
  <si>
    <t>Eingabe Abstand zwischen Gebäuden</t>
  </si>
  <si>
    <t>Abstand von Stall 1 zu</t>
  </si>
  <si>
    <t>Abstand von Stall 2 zu</t>
  </si>
  <si>
    <t>Abstand von Stall 3 zu</t>
  </si>
  <si>
    <t>Abstand von Stall 4 zu</t>
  </si>
  <si>
    <t>Abstand von Stall 5 zu</t>
  </si>
  <si>
    <t>Gewichtete Geruchsbelastung bei mehreren Ställen</t>
  </si>
  <si>
    <t>Beeinflussung durch Stall 1</t>
  </si>
  <si>
    <t>Beeinflussung durch Stall 2</t>
  </si>
  <si>
    <t>Beeinflussung durch Stall 3</t>
  </si>
  <si>
    <t>Beeinflussung durch Stall 4</t>
  </si>
  <si>
    <t>Beeinflussung durch Stall 5</t>
  </si>
  <si>
    <t>Gewichtete Geruchsbelastung pro Stall</t>
  </si>
  <si>
    <t>Ergebnis 
Formel 4</t>
  </si>
  <si>
    <t>gegenüber</t>
  </si>
  <si>
    <t>Bemerkungen:</t>
  </si>
  <si>
    <t>Korrektur für Weide</t>
  </si>
  <si>
    <r>
      <t xml:space="preserve">Berechnung von Mindestabständen bei Tierhaltungsanlagen </t>
    </r>
    <r>
      <rPr>
        <u/>
        <sz val="9"/>
        <rFont val="Arial"/>
        <family val="2"/>
      </rPr>
      <t>(nach FAT-Bericht Nr. 476)</t>
    </r>
  </si>
  <si>
    <t>Wohnzone  100 %</t>
  </si>
  <si>
    <t>Gemischte Zone  70 %</t>
  </si>
  <si>
    <t>Landwirtschafts - Zone  50 %</t>
  </si>
  <si>
    <t>Gewichtete Geruchsbelastung</t>
  </si>
  <si>
    <t>Ferkel-Aufzucht AFP                  8- 25 kg</t>
  </si>
  <si>
    <t>Tierplatz</t>
  </si>
  <si>
    <t>Gewichteter Mindestabstand bei einem Stall 
oder bei mehreren Ställe</t>
  </si>
  <si>
    <t>Säugende Sauen mit Ferkeln bis 8 kg</t>
  </si>
  <si>
    <t>Mast</t>
  </si>
  <si>
    <t>Zucht (konventionell)</t>
  </si>
  <si>
    <t>Jungsauen / Remonten</t>
  </si>
  <si>
    <t>Zucht (AFP)</t>
  </si>
  <si>
    <t>Säugende Sauen mit Ferkeln bis 25 kg</t>
  </si>
  <si>
    <t xml:space="preserve"> Unterschrift</t>
  </si>
  <si>
    <t xml:space="preserve"> Stempel /</t>
  </si>
  <si>
    <t xml:space="preserve"> Ort / Datum:</t>
  </si>
  <si>
    <t>Galtsauen, tragende Sauen (Deck-/Wartebetr.)</t>
  </si>
  <si>
    <t>Quelle: Umwelt und Energie (uwe), Luzern</t>
  </si>
  <si>
    <t>- über                        1000 m ü.M.</t>
  </si>
  <si>
    <t>- unter                       600 m ü.M.</t>
  </si>
  <si>
    <t>- zwischen                 600 - 1000 m ü.M.</t>
  </si>
  <si>
    <t xml:space="preserve">                                        mit Strohfilter</t>
  </si>
  <si>
    <t>Amt für Umwelt Zug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</si>
</sst>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0" fillId="0" borderId="0" xfId="0" applyNumberFormat="1" applyAlignment="1">
      <alignment vertical="center" wrapText="1"/>
    </xf>
    <xf numFmtId="2" fontId="0" fillId="0" borderId="0" xfId="0" applyNumberForma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2" fontId="0" fillId="0" borderId="0" xfId="0" applyNumberFormat="1" applyBorder="1" applyAlignment="1">
      <alignment vertical="center" wrapText="1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5" fillId="0" borderId="0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Border="1" applyAlignment="1">
      <alignment vertical="center"/>
    </xf>
    <xf numFmtId="0" fontId="0" fillId="0" borderId="1" xfId="0" applyBorder="1" applyProtection="1"/>
    <xf numFmtId="2" fontId="2" fillId="0" borderId="1" xfId="0" applyNumberFormat="1" applyFont="1" applyBorder="1" applyAlignment="1" applyProtection="1">
      <alignment vertical="center"/>
    </xf>
    <xf numFmtId="2" fontId="0" fillId="0" borderId="1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2" fontId="0" fillId="0" borderId="2" xfId="0" applyNumberFormat="1" applyBorder="1" applyAlignment="1" applyProtection="1">
      <alignment horizontal="center" vertical="center"/>
    </xf>
    <xf numFmtId="2" fontId="4" fillId="0" borderId="3" xfId="0" applyNumberFormat="1" applyFont="1" applyBorder="1" applyAlignment="1" applyProtection="1">
      <alignment vertical="center"/>
    </xf>
    <xf numFmtId="2" fontId="5" fillId="0" borderId="4" xfId="0" applyNumberFormat="1" applyFont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vertical="center"/>
    </xf>
    <xf numFmtId="2" fontId="1" fillId="0" borderId="5" xfId="0" applyNumberFormat="1" applyFont="1" applyBorder="1" applyAlignment="1" applyProtection="1">
      <alignment vertical="center"/>
    </xf>
    <xf numFmtId="2" fontId="1" fillId="0" borderId="5" xfId="0" applyNumberFormat="1" applyFont="1" applyBorder="1" applyAlignment="1" applyProtection="1">
      <alignment horizontal="left" vertical="center" wrapText="1"/>
    </xf>
    <xf numFmtId="2" fontId="1" fillId="0" borderId="5" xfId="0" applyNumberFormat="1" applyFont="1" applyBorder="1" applyAlignment="1" applyProtection="1">
      <alignment horizontal="center" vertical="center" wrapText="1"/>
    </xf>
    <xf numFmtId="2" fontId="1" fillId="0" borderId="5" xfId="0" applyNumberFormat="1" applyFont="1" applyBorder="1" applyAlignment="1" applyProtection="1">
      <alignment vertical="center" wrapText="1"/>
    </xf>
    <xf numFmtId="2" fontId="0" fillId="0" borderId="5" xfId="0" applyNumberFormat="1" applyBorder="1" applyAlignment="1" applyProtection="1">
      <alignment vertical="center"/>
    </xf>
    <xf numFmtId="2" fontId="0" fillId="0" borderId="5" xfId="0" applyNumberFormat="1" applyBorder="1" applyAlignment="1" applyProtection="1">
      <alignment horizontal="center" vertical="center"/>
    </xf>
    <xf numFmtId="2" fontId="3" fillId="0" borderId="6" xfId="0" applyNumberFormat="1" applyFont="1" applyBorder="1" applyAlignment="1" applyProtection="1">
      <alignment vertical="center"/>
    </xf>
    <xf numFmtId="2" fontId="3" fillId="0" borderId="7" xfId="0" applyNumberFormat="1" applyFont="1" applyBorder="1" applyAlignment="1" applyProtection="1">
      <alignment vertical="center"/>
    </xf>
    <xf numFmtId="2" fontId="3" fillId="0" borderId="6" xfId="0" applyNumberFormat="1" applyFont="1" applyBorder="1" applyAlignment="1" applyProtection="1">
      <alignment horizontal="center" vertical="center"/>
    </xf>
    <xf numFmtId="2" fontId="3" fillId="0" borderId="7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vertical="center"/>
    </xf>
    <xf numFmtId="2" fontId="5" fillId="0" borderId="6" xfId="0" applyNumberFormat="1" applyFont="1" applyBorder="1" applyAlignment="1" applyProtection="1">
      <alignment horizontal="center" vertical="center"/>
    </xf>
    <xf numFmtId="2" fontId="0" fillId="0" borderId="6" xfId="0" applyNumberFormat="1" applyBorder="1" applyAlignment="1" applyProtection="1">
      <alignment vertical="center"/>
    </xf>
    <xf numFmtId="2" fontId="0" fillId="0" borderId="6" xfId="0" applyNumberFormat="1" applyBorder="1" applyAlignment="1" applyProtection="1">
      <alignment horizontal="left" vertical="center" wrapText="1"/>
    </xf>
    <xf numFmtId="164" fontId="0" fillId="0" borderId="5" xfId="0" applyNumberFormat="1" applyBorder="1" applyAlignment="1" applyProtection="1">
      <alignment horizontal="center" vertical="center" wrapText="1"/>
    </xf>
    <xf numFmtId="164" fontId="0" fillId="0" borderId="5" xfId="0" applyNumberFormat="1" applyBorder="1" applyAlignment="1" applyProtection="1">
      <alignment horizontal="center" vertical="center"/>
    </xf>
    <xf numFmtId="2" fontId="0" fillId="0" borderId="5" xfId="0" quotePrefix="1" applyNumberFormat="1" applyBorder="1" applyAlignment="1" applyProtection="1">
      <alignment vertical="center"/>
    </xf>
    <xf numFmtId="2" fontId="0" fillId="0" borderId="5" xfId="0" quotePrefix="1" applyNumberFormat="1" applyBorder="1" applyAlignment="1" applyProtection="1">
      <alignment vertical="center" wrapText="1"/>
    </xf>
    <xf numFmtId="164" fontId="0" fillId="0" borderId="8" xfId="0" applyNumberFormat="1" applyBorder="1" applyAlignment="1" applyProtection="1">
      <alignment horizontal="center" vertical="center"/>
    </xf>
    <xf numFmtId="2" fontId="0" fillId="0" borderId="8" xfId="0" quotePrefix="1" applyNumberFormat="1" applyBorder="1" applyAlignment="1" applyProtection="1">
      <alignment vertical="center" wrapText="1"/>
    </xf>
    <xf numFmtId="164" fontId="0" fillId="0" borderId="8" xfId="0" applyNumberFormat="1" applyBorder="1" applyAlignment="1" applyProtection="1">
      <alignment horizontal="center" vertical="center" wrapText="1"/>
    </xf>
    <xf numFmtId="2" fontId="0" fillId="0" borderId="5" xfId="0" applyNumberFormat="1" applyBorder="1" applyAlignment="1" applyProtection="1">
      <alignment vertical="center" wrapText="1"/>
    </xf>
    <xf numFmtId="2" fontId="0" fillId="0" borderId="7" xfId="0" applyNumberFormat="1" applyBorder="1" applyAlignment="1" applyProtection="1">
      <alignment horizontal="center" vertical="center"/>
    </xf>
    <xf numFmtId="2" fontId="5" fillId="0" borderId="7" xfId="0" applyNumberFormat="1" applyFont="1" applyBorder="1" applyAlignment="1" applyProtection="1">
      <alignment vertical="center"/>
    </xf>
    <xf numFmtId="2" fontId="5" fillId="0" borderId="7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horizontal="right" vertical="center"/>
    </xf>
    <xf numFmtId="0" fontId="0" fillId="0" borderId="7" xfId="0" applyBorder="1" applyProtection="1"/>
    <xf numFmtId="2" fontId="0" fillId="0" borderId="6" xfId="0" applyNumberFormat="1" applyBorder="1" applyAlignment="1" applyProtection="1">
      <alignment horizontal="centerContinuous" vertical="center"/>
    </xf>
    <xf numFmtId="2" fontId="0" fillId="0" borderId="0" xfId="0" applyNumberFormat="1" applyBorder="1" applyAlignment="1" applyProtection="1">
      <alignment vertical="center"/>
    </xf>
    <xf numFmtId="2" fontId="0" fillId="0" borderId="0" xfId="0" applyNumberFormat="1" applyBorder="1" applyAlignment="1" applyProtection="1">
      <alignment horizontal="center" vertical="center"/>
    </xf>
    <xf numFmtId="2" fontId="0" fillId="0" borderId="7" xfId="0" applyNumberFormat="1" applyBorder="1" applyAlignment="1" applyProtection="1">
      <alignment vertical="center"/>
    </xf>
    <xf numFmtId="2" fontId="0" fillId="0" borderId="5" xfId="0" applyNumberFormat="1" applyBorder="1" applyAlignment="1" applyProtection="1">
      <alignment horizontal="left" vertical="center"/>
    </xf>
    <xf numFmtId="2" fontId="0" fillId="0" borderId="1" xfId="0" applyNumberFormat="1" applyBorder="1" applyAlignment="1" applyProtection="1">
      <alignment horizontal="left" vertical="center"/>
    </xf>
    <xf numFmtId="2" fontId="3" fillId="0" borderId="6" xfId="0" applyNumberFormat="1" applyFont="1" applyBorder="1" applyAlignment="1" applyProtection="1">
      <alignment horizontal="left" vertical="center"/>
    </xf>
    <xf numFmtId="2" fontId="0" fillId="2" borderId="5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vertical="center"/>
    </xf>
    <xf numFmtId="2" fontId="0" fillId="0" borderId="10" xfId="0" applyNumberFormat="1" applyBorder="1" applyAlignment="1" applyProtection="1">
      <alignment horizontal="right" vertical="center"/>
    </xf>
    <xf numFmtId="2" fontId="0" fillId="0" borderId="10" xfId="0" applyNumberFormat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vertical="center"/>
    </xf>
    <xf numFmtId="2" fontId="3" fillId="0" borderId="5" xfId="0" applyNumberFormat="1" applyFont="1" applyBorder="1" applyAlignment="1" applyProtection="1">
      <alignment vertical="center"/>
    </xf>
    <xf numFmtId="2" fontId="3" fillId="0" borderId="1" xfId="0" applyNumberFormat="1" applyFont="1" applyBorder="1" applyAlignment="1" applyProtection="1">
      <alignment vertical="center"/>
    </xf>
    <xf numFmtId="2" fontId="5" fillId="0" borderId="1" xfId="0" applyNumberFormat="1" applyFont="1" applyBorder="1" applyAlignment="1" applyProtection="1">
      <alignment vertical="center"/>
    </xf>
    <xf numFmtId="2" fontId="5" fillId="2" borderId="2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Protection="1"/>
    <xf numFmtId="2" fontId="5" fillId="2" borderId="2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  <protection locked="0"/>
    </xf>
    <xf numFmtId="165" fontId="0" fillId="0" borderId="5" xfId="0" applyNumberFormat="1" applyBorder="1" applyAlignment="1" applyProtection="1">
      <alignment horizontal="center" vertical="center"/>
    </xf>
    <xf numFmtId="1" fontId="0" fillId="2" borderId="5" xfId="0" applyNumberFormat="1" applyFill="1" applyBorder="1" applyAlignment="1" applyProtection="1">
      <alignment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 applyProtection="1">
      <alignment horizontal="right" vertical="center"/>
    </xf>
    <xf numFmtId="2" fontId="1" fillId="0" borderId="5" xfId="0" applyNumberFormat="1" applyFont="1" applyBorder="1" applyAlignment="1" applyProtection="1">
      <alignment horizontal="center" vertical="center"/>
    </xf>
    <xf numFmtId="2" fontId="4" fillId="0" borderId="5" xfId="0" applyNumberFormat="1" applyFont="1" applyBorder="1" applyAlignment="1" applyProtection="1">
      <alignment horizontal="center" vertical="center"/>
    </xf>
    <xf numFmtId="2" fontId="10" fillId="0" borderId="9" xfId="0" applyNumberFormat="1" applyFont="1" applyBorder="1" applyAlignment="1" applyProtection="1">
      <alignment horizontal="center" vertical="center"/>
    </xf>
    <xf numFmtId="2" fontId="0" fillId="0" borderId="8" xfId="0" applyNumberForma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horizontal="center" vertical="center"/>
    </xf>
    <xf numFmtId="2" fontId="3" fillId="0" borderId="14" xfId="0" applyNumberFormat="1" applyFont="1" applyBorder="1" applyAlignment="1" applyProtection="1">
      <alignment vertical="center"/>
    </xf>
    <xf numFmtId="164" fontId="0" fillId="0" borderId="1" xfId="0" applyNumberFormat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center" vertical="center"/>
    </xf>
    <xf numFmtId="2" fontId="0" fillId="0" borderId="15" xfId="0" applyNumberFormat="1" applyBorder="1" applyAlignment="1" applyProtection="1">
      <alignment horizontal="center" vertical="center"/>
    </xf>
    <xf numFmtId="165" fontId="0" fillId="0" borderId="8" xfId="0" applyNumberFormat="1" applyBorder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165" fontId="0" fillId="0" borderId="16" xfId="0" applyNumberFormat="1" applyBorder="1" applyAlignment="1" applyProtection="1">
      <alignment horizontal="center" vertical="center"/>
    </xf>
    <xf numFmtId="2" fontId="1" fillId="0" borderId="8" xfId="0" applyNumberFormat="1" applyFont="1" applyBorder="1" applyAlignment="1" applyProtection="1">
      <alignment horizontal="center" vertical="center"/>
    </xf>
    <xf numFmtId="2" fontId="1" fillId="0" borderId="8" xfId="0" applyNumberFormat="1" applyFont="1" applyBorder="1" applyAlignment="1" applyProtection="1">
      <alignment vertical="center"/>
    </xf>
    <xf numFmtId="1" fontId="4" fillId="0" borderId="17" xfId="0" applyNumberFormat="1" applyFont="1" applyBorder="1" applyAlignment="1" applyProtection="1">
      <alignment horizontal="right" vertical="center"/>
    </xf>
    <xf numFmtId="2" fontId="0" fillId="0" borderId="17" xfId="0" applyNumberFormat="1" applyBorder="1" applyAlignment="1" applyProtection="1">
      <alignment horizontal="center" vertical="center"/>
    </xf>
    <xf numFmtId="2" fontId="0" fillId="3" borderId="5" xfId="0" applyNumberFormat="1" applyFill="1" applyBorder="1" applyAlignment="1" applyProtection="1">
      <alignment horizontal="right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left" vertical="center" wrapText="1"/>
    </xf>
    <xf numFmtId="2" fontId="7" fillId="0" borderId="6" xfId="0" applyNumberFormat="1" applyFont="1" applyBorder="1" applyAlignment="1" applyProtection="1">
      <alignment horizontal="right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0" fillId="3" borderId="1" xfId="0" applyNumberFormat="1" applyFill="1" applyBorder="1" applyAlignment="1" applyProtection="1">
      <alignment horizontal="right" vertical="center"/>
    </xf>
    <xf numFmtId="2" fontId="0" fillId="3" borderId="21" xfId="0" applyNumberFormat="1" applyFill="1" applyBorder="1" applyAlignment="1" applyProtection="1">
      <alignment horizontal="right" vertical="center"/>
    </xf>
    <xf numFmtId="2" fontId="0" fillId="3" borderId="22" xfId="0" applyNumberFormat="1" applyFill="1" applyBorder="1" applyAlignment="1" applyProtection="1">
      <alignment horizontal="right" vertical="center"/>
    </xf>
    <xf numFmtId="2" fontId="13" fillId="0" borderId="7" xfId="0" applyNumberFormat="1" applyFont="1" applyBorder="1" applyAlignment="1" applyProtection="1">
      <alignment horizontal="left" vertical="center"/>
    </xf>
    <xf numFmtId="2" fontId="13" fillId="0" borderId="23" xfId="0" applyNumberFormat="1" applyFont="1" applyBorder="1" applyAlignment="1" applyProtection="1">
      <alignment horizontal="right" vertical="center"/>
    </xf>
    <xf numFmtId="2" fontId="13" fillId="0" borderId="24" xfId="0" applyNumberFormat="1" applyFont="1" applyBorder="1" applyAlignment="1" applyProtection="1">
      <alignment horizontal="center" vertical="center"/>
    </xf>
    <xf numFmtId="2" fontId="14" fillId="0" borderId="5" xfId="0" applyNumberFormat="1" applyFont="1" applyBorder="1" applyAlignment="1" applyProtection="1">
      <alignment vertical="center"/>
    </xf>
    <xf numFmtId="2" fontId="0" fillId="0" borderId="8" xfId="0" applyNumberFormat="1" applyBorder="1" applyAlignment="1" applyProtection="1">
      <alignment horizontal="center" vertical="center"/>
    </xf>
    <xf numFmtId="2" fontId="3" fillId="0" borderId="25" xfId="0" applyNumberFormat="1" applyFont="1" applyBorder="1" applyAlignment="1" applyProtection="1">
      <alignment vertical="center"/>
    </xf>
    <xf numFmtId="2" fontId="3" fillId="0" borderId="26" xfId="0" applyNumberFormat="1" applyFont="1" applyBorder="1" applyAlignment="1" applyProtection="1">
      <alignment vertical="center"/>
    </xf>
    <xf numFmtId="2" fontId="3" fillId="0" borderId="25" xfId="0" applyNumberFormat="1" applyFont="1" applyBorder="1" applyAlignment="1" applyProtection="1">
      <alignment horizontal="center" vertical="center"/>
    </xf>
    <xf numFmtId="2" fontId="3" fillId="0" borderId="27" xfId="0" applyNumberFormat="1" applyFont="1" applyBorder="1" applyAlignment="1" applyProtection="1">
      <alignment horizontal="center" vertical="center"/>
    </xf>
    <xf numFmtId="2" fontId="0" fillId="0" borderId="23" xfId="0" applyNumberFormat="1" applyBorder="1" applyAlignment="1" applyProtection="1">
      <alignment vertical="center"/>
    </xf>
    <xf numFmtId="164" fontId="0" fillId="0" borderId="23" xfId="0" applyNumberFormat="1" applyBorder="1" applyAlignment="1" applyProtection="1">
      <alignment horizontal="center" vertical="center" wrapText="1"/>
    </xf>
    <xf numFmtId="164" fontId="0" fillId="0" borderId="28" xfId="0" applyNumberFormat="1" applyBorder="1" applyAlignment="1" applyProtection="1">
      <alignment horizontal="center" vertical="center"/>
    </xf>
    <xf numFmtId="2" fontId="0" fillId="0" borderId="22" xfId="0" quotePrefix="1" applyNumberFormat="1" applyBorder="1" applyAlignment="1" applyProtection="1">
      <alignment vertical="center" wrapText="1"/>
    </xf>
    <xf numFmtId="164" fontId="0" fillId="0" borderId="22" xfId="0" applyNumberFormat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center" vertical="center"/>
    </xf>
    <xf numFmtId="2" fontId="0" fillId="0" borderId="29" xfId="0" applyNumberFormat="1" applyBorder="1" applyAlignment="1" applyProtection="1">
      <alignment vertical="center"/>
    </xf>
    <xf numFmtId="164" fontId="0" fillId="0" borderId="29" xfId="0" applyNumberFormat="1" applyBorder="1" applyAlignment="1" applyProtection="1">
      <alignment horizontal="center" vertical="center" wrapText="1"/>
    </xf>
    <xf numFmtId="164" fontId="0" fillId="0" borderId="30" xfId="0" applyNumberFormat="1" applyBorder="1" applyAlignment="1" applyProtection="1">
      <alignment horizontal="center" vertical="center" wrapText="1"/>
    </xf>
    <xf numFmtId="2" fontId="0" fillId="0" borderId="13" xfId="0" applyNumberFormat="1" applyBorder="1" applyAlignment="1" applyProtection="1">
      <alignment vertical="center"/>
    </xf>
    <xf numFmtId="2" fontId="0" fillId="0" borderId="13" xfId="0" applyNumberFormat="1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vertical="center"/>
      <protection locked="0"/>
    </xf>
    <xf numFmtId="2" fontId="0" fillId="0" borderId="5" xfId="0" applyNumberFormat="1" applyFill="1" applyBorder="1" applyAlignment="1" applyProtection="1">
      <alignment horizontal="center" vertical="center"/>
    </xf>
    <xf numFmtId="2" fontId="0" fillId="0" borderId="16" xfId="0" applyNumberFormat="1" applyFill="1" applyBorder="1" applyAlignment="1" applyProtection="1">
      <alignment horizontal="center" vertical="center"/>
    </xf>
    <xf numFmtId="2" fontId="0" fillId="0" borderId="8" xfId="0" applyNumberFormat="1" applyFill="1" applyBorder="1" applyAlignment="1" applyProtection="1">
      <alignment horizontal="center" vertical="center"/>
    </xf>
    <xf numFmtId="1" fontId="0" fillId="0" borderId="5" xfId="0" applyNumberFormat="1" applyFill="1" applyBorder="1" applyAlignment="1" applyProtection="1">
      <alignment vertical="center"/>
    </xf>
    <xf numFmtId="2" fontId="15" fillId="0" borderId="5" xfId="0" applyNumberFormat="1" applyFont="1" applyBorder="1" applyAlignment="1" applyProtection="1">
      <alignment vertical="center"/>
    </xf>
    <xf numFmtId="0" fontId="2" fillId="0" borderId="31" xfId="0" applyFont="1" applyBorder="1" applyProtection="1"/>
    <xf numFmtId="2" fontId="7" fillId="0" borderId="7" xfId="0" applyNumberFormat="1" applyFont="1" applyBorder="1" applyAlignment="1" applyProtection="1">
      <alignment vertical="center" wrapText="1"/>
    </xf>
    <xf numFmtId="2" fontId="8" fillId="0" borderId="33" xfId="0" applyNumberFormat="1" applyFont="1" applyBorder="1" applyAlignment="1" applyProtection="1">
      <alignment vertical="center"/>
    </xf>
    <xf numFmtId="2" fontId="5" fillId="0" borderId="35" xfId="0" applyNumberFormat="1" applyFont="1" applyBorder="1" applyAlignment="1" applyProtection="1">
      <alignment vertical="center"/>
    </xf>
    <xf numFmtId="2" fontId="5" fillId="2" borderId="0" xfId="0" applyNumberFormat="1" applyFont="1" applyFill="1" applyBorder="1" applyAlignment="1" applyProtection="1">
      <alignment vertical="center"/>
      <protection locked="0"/>
    </xf>
    <xf numFmtId="2" fontId="5" fillId="2" borderId="0" xfId="0" applyNumberFormat="1" applyFont="1" applyFill="1" applyBorder="1" applyAlignment="1" applyProtection="1">
      <alignment vertical="center"/>
    </xf>
    <xf numFmtId="2" fontId="5" fillId="2" borderId="0" xfId="0" applyNumberFormat="1" applyFont="1" applyFill="1" applyBorder="1" applyAlignment="1" applyProtection="1">
      <alignment horizontal="center" vertical="center"/>
    </xf>
    <xf numFmtId="2" fontId="0" fillId="2" borderId="36" xfId="0" applyNumberFormat="1" applyFill="1" applyBorder="1" applyAlignment="1" applyProtection="1">
      <alignment vertical="center"/>
    </xf>
    <xf numFmtId="2" fontId="7" fillId="0" borderId="0" xfId="0" applyNumberFormat="1" applyFont="1" applyBorder="1" applyAlignment="1" applyProtection="1">
      <alignment vertical="center"/>
    </xf>
    <xf numFmtId="0" fontId="0" fillId="0" borderId="0" xfId="0" applyBorder="1" applyProtection="1"/>
    <xf numFmtId="15" fontId="7" fillId="2" borderId="0" xfId="0" applyNumberFormat="1" applyFont="1" applyFill="1" applyBorder="1" applyAlignment="1" applyProtection="1">
      <alignment horizontal="centerContinuous" vertical="center"/>
      <protection locked="0"/>
    </xf>
    <xf numFmtId="2" fontId="6" fillId="2" borderId="34" xfId="0" applyNumberFormat="1" applyFont="1" applyFill="1" applyBorder="1" applyAlignment="1" applyProtection="1">
      <alignment horizontal="centerContinuous" vertical="center"/>
    </xf>
    <xf numFmtId="0" fontId="7" fillId="0" borderId="0" xfId="0" applyFont="1" applyBorder="1" applyAlignment="1" applyProtection="1">
      <alignment vertical="center"/>
    </xf>
    <xf numFmtId="0" fontId="6" fillId="2" borderId="37" xfId="0" applyFont="1" applyFill="1" applyBorder="1" applyAlignment="1" applyProtection="1">
      <alignment vertical="center"/>
    </xf>
    <xf numFmtId="2" fontId="0" fillId="0" borderId="35" xfId="0" applyNumberFormat="1" applyBorder="1" applyAlignment="1" applyProtection="1">
      <alignment vertical="center"/>
    </xf>
    <xf numFmtId="2" fontId="0" fillId="0" borderId="37" xfId="0" applyNumberFormat="1" applyBorder="1" applyAlignment="1" applyProtection="1">
      <alignment vertical="center"/>
    </xf>
    <xf numFmtId="2" fontId="3" fillId="0" borderId="38" xfId="0" applyNumberFormat="1" applyFont="1" applyBorder="1" applyAlignment="1" applyProtection="1">
      <alignment vertical="center"/>
    </xf>
    <xf numFmtId="2" fontId="5" fillId="0" borderId="39" xfId="0" applyNumberFormat="1" applyFont="1" applyBorder="1" applyAlignment="1" applyProtection="1">
      <alignment vertical="center"/>
    </xf>
    <xf numFmtId="2" fontId="1" fillId="0" borderId="33" xfId="0" applyNumberFormat="1" applyFont="1" applyBorder="1" applyAlignment="1" applyProtection="1">
      <alignment vertical="center" wrapText="1"/>
    </xf>
    <xf numFmtId="2" fontId="1" fillId="0" borderId="40" xfId="0" applyNumberFormat="1" applyFont="1" applyBorder="1" applyAlignment="1" applyProtection="1">
      <alignment vertical="center" wrapText="1"/>
    </xf>
    <xf numFmtId="2" fontId="0" fillId="0" borderId="33" xfId="0" applyNumberFormat="1" applyBorder="1" applyAlignment="1" applyProtection="1">
      <alignment vertical="center"/>
    </xf>
    <xf numFmtId="1" fontId="0" fillId="2" borderId="40" xfId="0" applyNumberFormat="1" applyFill="1" applyBorder="1" applyAlignment="1" applyProtection="1">
      <alignment vertical="center"/>
      <protection locked="0"/>
    </xf>
    <xf numFmtId="1" fontId="0" fillId="0" borderId="40" xfId="0" applyNumberFormat="1" applyFill="1" applyBorder="1" applyAlignment="1" applyProtection="1">
      <alignment vertical="center"/>
    </xf>
    <xf numFmtId="2" fontId="0" fillId="2" borderId="33" xfId="0" applyNumberFormat="1" applyFill="1" applyBorder="1" applyAlignment="1" applyProtection="1">
      <alignment vertical="center"/>
      <protection locked="0"/>
    </xf>
    <xf numFmtId="2" fontId="3" fillId="0" borderId="31" xfId="0" applyNumberFormat="1" applyFont="1" applyBorder="1" applyAlignment="1" applyProtection="1">
      <alignment vertical="center" wrapText="1"/>
    </xf>
    <xf numFmtId="2" fontId="3" fillId="0" borderId="41" xfId="0" applyNumberFormat="1" applyFont="1" applyBorder="1" applyAlignment="1" applyProtection="1">
      <alignment horizontal="center" vertical="center"/>
    </xf>
    <xf numFmtId="2" fontId="3" fillId="0" borderId="31" xfId="0" applyNumberFormat="1" applyFont="1" applyBorder="1" applyAlignment="1" applyProtection="1">
      <alignment vertical="center"/>
    </xf>
    <xf numFmtId="2" fontId="3" fillId="0" borderId="42" xfId="0" applyNumberFormat="1" applyFont="1" applyBorder="1" applyAlignment="1" applyProtection="1">
      <alignment horizontal="center" vertical="center"/>
    </xf>
    <xf numFmtId="2" fontId="3" fillId="0" borderId="43" xfId="0" applyNumberFormat="1" applyFont="1" applyBorder="1" applyAlignment="1" applyProtection="1">
      <alignment vertical="center" wrapText="1"/>
    </xf>
    <xf numFmtId="2" fontId="3" fillId="0" borderId="35" xfId="0" applyNumberFormat="1" applyFont="1" applyBorder="1" applyAlignment="1" applyProtection="1">
      <alignment vertical="center"/>
    </xf>
    <xf numFmtId="2" fontId="3" fillId="0" borderId="34" xfId="0" applyNumberFormat="1" applyFont="1" applyBorder="1" applyAlignment="1" applyProtection="1">
      <alignment horizontal="center" vertical="center"/>
    </xf>
    <xf numFmtId="2" fontId="5" fillId="0" borderId="44" xfId="0" applyNumberFormat="1" applyFont="1" applyBorder="1" applyAlignment="1" applyProtection="1">
      <alignment vertical="center"/>
    </xf>
    <xf numFmtId="2" fontId="0" fillId="0" borderId="31" xfId="0" applyNumberFormat="1" applyBorder="1" applyAlignment="1" applyProtection="1">
      <alignment vertical="center"/>
    </xf>
    <xf numFmtId="2" fontId="0" fillId="0" borderId="44" xfId="0" applyNumberFormat="1" applyBorder="1" applyAlignment="1" applyProtection="1">
      <alignment horizontal="left" vertical="center" wrapText="1"/>
    </xf>
    <xf numFmtId="164" fontId="0" fillId="0" borderId="45" xfId="0" applyNumberFormat="1" applyBorder="1" applyAlignment="1" applyProtection="1">
      <alignment horizontal="center" vertical="center"/>
    </xf>
    <xf numFmtId="164" fontId="0" fillId="0" borderId="46" xfId="0" applyNumberFormat="1" applyBorder="1" applyAlignment="1" applyProtection="1">
      <alignment horizontal="center" vertical="center"/>
    </xf>
    <xf numFmtId="2" fontId="0" fillId="0" borderId="33" xfId="0" applyNumberFormat="1" applyBorder="1" applyAlignment="1" applyProtection="1">
      <alignment vertical="center" wrapText="1"/>
    </xf>
    <xf numFmtId="164" fontId="0" fillId="0" borderId="45" xfId="0" applyNumberFormat="1" applyBorder="1" applyAlignment="1" applyProtection="1">
      <alignment horizontal="center" vertical="center" wrapText="1"/>
    </xf>
    <xf numFmtId="2" fontId="0" fillId="0" borderId="47" xfId="0" applyNumberFormat="1" applyBorder="1" applyAlignment="1" applyProtection="1">
      <alignment vertical="center"/>
    </xf>
    <xf numFmtId="164" fontId="0" fillId="0" borderId="48" xfId="0" applyNumberFormat="1" applyBorder="1" applyAlignment="1" applyProtection="1">
      <alignment horizontal="center" vertical="center"/>
    </xf>
    <xf numFmtId="2" fontId="0" fillId="0" borderId="49" xfId="0" applyNumberFormat="1" applyBorder="1" applyAlignment="1" applyProtection="1">
      <alignment vertical="center"/>
    </xf>
    <xf numFmtId="2" fontId="0" fillId="0" borderId="50" xfId="0" applyNumberFormat="1" applyBorder="1" applyAlignment="1" applyProtection="1">
      <alignment vertical="center"/>
    </xf>
    <xf numFmtId="2" fontId="0" fillId="0" borderId="46" xfId="0" applyNumberFormat="1" applyBorder="1" applyAlignment="1" applyProtection="1">
      <alignment vertical="center"/>
    </xf>
    <xf numFmtId="2" fontId="3" fillId="0" borderId="41" xfId="0" applyNumberFormat="1" applyFont="1" applyBorder="1" applyAlignment="1" applyProtection="1">
      <alignment vertical="center"/>
    </xf>
    <xf numFmtId="2" fontId="0" fillId="0" borderId="51" xfId="0" applyNumberFormat="1" applyBorder="1" applyAlignment="1" applyProtection="1">
      <alignment horizontal="center" vertical="center"/>
    </xf>
    <xf numFmtId="2" fontId="5" fillId="0" borderId="31" xfId="0" applyNumberFormat="1" applyFont="1" applyBorder="1" applyAlignment="1" applyProtection="1">
      <alignment vertical="center"/>
    </xf>
    <xf numFmtId="2" fontId="5" fillId="0" borderId="44" xfId="0" applyNumberFormat="1" applyFont="1" applyBorder="1" applyAlignment="1" applyProtection="1">
      <alignment horizontal="right" vertical="center"/>
    </xf>
    <xf numFmtId="2" fontId="0" fillId="0" borderId="44" xfId="0" applyNumberFormat="1" applyBorder="1" applyAlignment="1" applyProtection="1">
      <alignment horizontal="centerContinuous" vertical="center"/>
    </xf>
    <xf numFmtId="2" fontId="0" fillId="3" borderId="52" xfId="0" applyNumberFormat="1" applyFill="1" applyBorder="1" applyAlignment="1" applyProtection="1">
      <alignment horizontal="right" vertical="center"/>
    </xf>
    <xf numFmtId="2" fontId="0" fillId="0" borderId="45" xfId="0" applyNumberFormat="1" applyBorder="1" applyAlignment="1" applyProtection="1">
      <alignment horizontal="right" vertical="center"/>
    </xf>
    <xf numFmtId="2" fontId="7" fillId="0" borderId="44" xfId="0" applyNumberFormat="1" applyFont="1" applyBorder="1" applyAlignment="1" applyProtection="1">
      <alignment horizontal="right" vertical="center"/>
    </xf>
    <xf numFmtId="2" fontId="0" fillId="0" borderId="40" xfId="0" applyNumberFormat="1" applyBorder="1" applyAlignment="1" applyProtection="1">
      <alignment horizontal="center" vertical="center"/>
    </xf>
    <xf numFmtId="2" fontId="0" fillId="0" borderId="54" xfId="0" applyNumberFormat="1" applyBorder="1" applyAlignment="1" applyProtection="1">
      <alignment horizontal="center" vertical="center"/>
    </xf>
    <xf numFmtId="2" fontId="0" fillId="0" borderId="45" xfId="0" applyNumberFormat="1" applyBorder="1" applyAlignment="1" applyProtection="1">
      <alignment vertical="center"/>
    </xf>
    <xf numFmtId="2" fontId="4" fillId="0" borderId="31" xfId="0" applyNumberFormat="1" applyFont="1" applyBorder="1" applyAlignment="1" applyProtection="1">
      <alignment vertical="center" wrapText="1"/>
    </xf>
    <xf numFmtId="2" fontId="13" fillId="0" borderId="55" xfId="0" applyNumberFormat="1" applyFont="1" applyBorder="1" applyAlignment="1" applyProtection="1">
      <alignment horizontal="center" vertical="center"/>
    </xf>
    <xf numFmtId="1" fontId="4" fillId="0" borderId="40" xfId="0" applyNumberFormat="1" applyFont="1" applyBorder="1" applyAlignment="1" applyProtection="1">
      <alignment horizontal="right" vertical="center"/>
    </xf>
    <xf numFmtId="1" fontId="4" fillId="0" borderId="52" xfId="0" applyNumberFormat="1" applyFont="1" applyBorder="1" applyAlignment="1" applyProtection="1">
      <alignment horizontal="right" vertical="center"/>
    </xf>
    <xf numFmtId="2" fontId="1" fillId="0" borderId="56" xfId="0" applyNumberFormat="1" applyFont="1" applyBorder="1" applyAlignment="1" applyProtection="1">
      <alignment vertical="center"/>
    </xf>
    <xf numFmtId="2" fontId="0" fillId="0" borderId="57" xfId="0" applyNumberFormat="1" applyBorder="1" applyAlignment="1" applyProtection="1">
      <alignment vertical="center"/>
    </xf>
    <xf numFmtId="2" fontId="0" fillId="0" borderId="34" xfId="0" applyNumberFormat="1" applyBorder="1" applyAlignment="1" applyProtection="1">
      <alignment vertical="center"/>
    </xf>
    <xf numFmtId="2" fontId="0" fillId="0" borderId="15" xfId="0" applyNumberFormat="1" applyBorder="1" applyAlignment="1" applyProtection="1">
      <alignment vertical="center"/>
    </xf>
    <xf numFmtId="2" fontId="0" fillId="0" borderId="58" xfId="0" applyNumberFormat="1" applyBorder="1" applyAlignment="1" applyProtection="1">
      <alignment vertical="center"/>
    </xf>
    <xf numFmtId="164" fontId="0" fillId="2" borderId="5" xfId="0" applyNumberFormat="1" applyFill="1" applyBorder="1" applyAlignment="1" applyProtection="1">
      <alignment vertical="center"/>
      <protection locked="0"/>
    </xf>
    <xf numFmtId="164" fontId="0" fillId="2" borderId="40" xfId="0" applyNumberFormat="1" applyFill="1" applyBorder="1" applyAlignment="1" applyProtection="1">
      <alignment vertical="center"/>
      <protection locked="0"/>
    </xf>
    <xf numFmtId="164" fontId="0" fillId="0" borderId="11" xfId="0" applyNumberFormat="1" applyBorder="1" applyAlignment="1" applyProtection="1">
      <alignment vertical="center"/>
    </xf>
    <xf numFmtId="164" fontId="0" fillId="0" borderId="46" xfId="0" applyNumberFormat="1" applyBorder="1" applyAlignment="1" applyProtection="1">
      <alignment vertical="center"/>
    </xf>
    <xf numFmtId="2" fontId="7" fillId="2" borderId="13" xfId="0" applyNumberFormat="1" applyFont="1" applyFill="1" applyBorder="1" applyAlignment="1" applyProtection="1">
      <alignment vertical="center"/>
      <protection locked="0"/>
    </xf>
    <xf numFmtId="2" fontId="9" fillId="0" borderId="0" xfId="0" applyNumberFormat="1" applyFont="1" applyBorder="1" applyAlignment="1" applyProtection="1">
      <alignment vertical="top" wrapText="1"/>
    </xf>
    <xf numFmtId="0" fontId="0" fillId="0" borderId="34" xfId="0" applyBorder="1" applyAlignment="1"/>
    <xf numFmtId="2" fontId="12" fillId="0" borderId="25" xfId="0" applyNumberFormat="1" applyFont="1" applyBorder="1" applyAlignment="1" applyProtection="1">
      <alignment horizontal="center" vertical="center"/>
    </xf>
    <xf numFmtId="2" fontId="12" fillId="0" borderId="26" xfId="0" applyNumberFormat="1" applyFont="1" applyBorder="1" applyAlignment="1" applyProtection="1">
      <alignment horizontal="center" vertical="center"/>
    </xf>
    <xf numFmtId="2" fontId="12" fillId="0" borderId="53" xfId="0" applyNumberFormat="1" applyFont="1" applyBorder="1" applyAlignment="1" applyProtection="1">
      <alignment horizontal="center" vertical="center"/>
    </xf>
    <xf numFmtId="2" fontId="3" fillId="0" borderId="25" xfId="0" applyNumberFormat="1" applyFont="1" applyBorder="1" applyAlignment="1" applyProtection="1">
      <alignment horizontal="left" vertical="center" wrapText="1"/>
    </xf>
    <xf numFmtId="2" fontId="3" fillId="0" borderId="26" xfId="0" applyNumberFormat="1" applyFont="1" applyBorder="1" applyAlignment="1" applyProtection="1">
      <alignment horizontal="left" vertical="center" wrapText="1"/>
    </xf>
    <xf numFmtId="2" fontId="3" fillId="0" borderId="14" xfId="0" applyNumberFormat="1" applyFont="1" applyBorder="1" applyAlignment="1" applyProtection="1">
      <alignment horizontal="left" vertical="center" wrapText="1"/>
    </xf>
    <xf numFmtId="2" fontId="9" fillId="0" borderId="28" xfId="0" applyNumberFormat="1" applyFont="1" applyBorder="1" applyAlignment="1" applyProtection="1">
      <alignment horizontal="center" wrapText="1"/>
    </xf>
    <xf numFmtId="2" fontId="9" fillId="0" borderId="32" xfId="0" applyNumberFormat="1" applyFont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6804</xdr:colOff>
      <xdr:row>118</xdr:row>
      <xdr:rowOff>38100</xdr:rowOff>
    </xdr:from>
    <xdr:to>
      <xdr:col>9</xdr:col>
      <xdr:colOff>625929</xdr:colOff>
      <xdr:row>126</xdr:row>
      <xdr:rowOff>0</xdr:rowOff>
    </xdr:to>
    <xdr:sp macro="" textlink="" fLocksText="0">
      <xdr:nvSpPr>
        <xdr:cNvPr id="2049" name="Text 1"/>
        <xdr:cNvSpPr txBox="1">
          <a:spLocks noChangeArrowheads="1"/>
        </xdr:cNvSpPr>
      </xdr:nvSpPr>
      <xdr:spPr bwMode="auto">
        <a:xfrm>
          <a:off x="6804" y="22891296"/>
          <a:ext cx="8858250" cy="12681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/>
            <a:t> </a:t>
          </a:r>
        </a:p>
      </xdr:txBody>
    </xdr:sp>
    <xdr:clientData fLocksWithSheet="0"/>
  </xdr:twoCellAnchor>
  <xdr:twoCellAnchor editAs="oneCell">
    <xdr:from>
      <xdr:col>0</xdr:col>
      <xdr:colOff>28575</xdr:colOff>
      <xdr:row>0</xdr:row>
      <xdr:rowOff>19050</xdr:rowOff>
    </xdr:from>
    <xdr:to>
      <xdr:col>1</xdr:col>
      <xdr:colOff>1381125</xdr:colOff>
      <xdr:row>0</xdr:row>
      <xdr:rowOff>785140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286000" cy="766090"/>
        </a:xfrm>
        <a:prstGeom prst="rect">
          <a:avLst/>
        </a:prstGeom>
      </xdr:spPr>
    </xdr:pic>
    <xdr:clientData/>
  </xdr:twoCellAnchor>
  <xdr:oneCellAnchor>
    <xdr:from>
      <xdr:col>7</xdr:col>
      <xdr:colOff>631031</xdr:colOff>
      <xdr:row>0</xdr:row>
      <xdr:rowOff>202405</xdr:rowOff>
    </xdr:from>
    <xdr:ext cx="1148776" cy="416781"/>
    <xdr:sp macro="" textlink="">
      <xdr:nvSpPr>
        <xdr:cNvPr id="4" name="Textfeld 3"/>
        <xdr:cNvSpPr txBox="1"/>
      </xdr:nvSpPr>
      <xdr:spPr>
        <a:xfrm>
          <a:off x="7560469" y="202405"/>
          <a:ext cx="1148776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Baudirektion</a:t>
          </a:r>
        </a:p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Amt</a:t>
          </a:r>
          <a:r>
            <a:rPr lang="de-CH" sz="1100" baseline="0">
              <a:latin typeface="Arial" panose="020B0604020202020204" pitchFamily="34" charset="0"/>
              <a:cs typeface="Arial" panose="020B0604020202020204" pitchFamily="34" charset="0"/>
            </a:rPr>
            <a:t> für Umwelt</a:t>
          </a:r>
          <a:endParaRPr lang="de-CH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7"/>
  <sheetViews>
    <sheetView showGridLines="0" tabSelected="1" view="pageLayout" zoomScale="80" zoomScaleNormal="100" zoomScalePageLayoutView="80" workbookViewId="0">
      <selection activeCell="G93" sqref="G93"/>
    </sheetView>
  </sheetViews>
  <sheetFormatPr baseColWidth="10" defaultColWidth="11.42578125" defaultRowHeight="12.75" x14ac:dyDescent="0.2"/>
  <cols>
    <col min="1" max="1" width="13.28515625" style="1" customWidth="1"/>
    <col min="2" max="2" width="39.5703125" style="1" customWidth="1"/>
    <col min="3" max="4" width="9.28515625" style="1" customWidth="1"/>
    <col min="5" max="6" width="9.28515625" style="2" customWidth="1"/>
    <col min="7" max="10" width="9.28515625" style="1" customWidth="1"/>
    <col min="11" max="12" width="11.42578125" style="5"/>
    <col min="13" max="16384" width="11.42578125" style="1"/>
  </cols>
  <sheetData>
    <row r="1" spans="1:12" ht="89.25" customHeight="1" x14ac:dyDescent="0.25">
      <c r="A1" s="137" t="s">
        <v>133</v>
      </c>
      <c r="B1" s="53"/>
      <c r="C1" s="53"/>
      <c r="D1" s="53"/>
      <c r="E1" s="45"/>
      <c r="F1" s="45"/>
      <c r="G1" s="138"/>
      <c r="H1" s="213" t="s">
        <v>128</v>
      </c>
      <c r="I1" s="213"/>
      <c r="J1" s="214"/>
    </row>
    <row r="2" spans="1:12" ht="28.9" customHeight="1" x14ac:dyDescent="0.2">
      <c r="A2" s="139" t="s">
        <v>110</v>
      </c>
      <c r="B2" s="14"/>
      <c r="C2" s="15"/>
      <c r="D2" s="15"/>
      <c r="E2" s="16"/>
      <c r="F2" s="16"/>
      <c r="G2" s="17"/>
      <c r="H2" s="17"/>
      <c r="I2" s="205"/>
      <c r="J2" s="206"/>
    </row>
    <row r="3" spans="1:12" ht="19.899999999999999" customHeight="1" x14ac:dyDescent="0.2">
      <c r="A3" s="140" t="s">
        <v>0</v>
      </c>
      <c r="B3" s="141"/>
      <c r="C3" s="142"/>
      <c r="D3" s="142"/>
      <c r="E3" s="143"/>
      <c r="F3" s="143"/>
      <c r="G3" s="51" t="s">
        <v>1</v>
      </c>
      <c r="H3" s="51"/>
      <c r="I3" s="204"/>
      <c r="J3" s="144"/>
    </row>
    <row r="4" spans="1:12" s="12" customFormat="1" ht="19.899999999999999" customHeight="1" x14ac:dyDescent="0.2">
      <c r="A4" s="140" t="s">
        <v>2</v>
      </c>
      <c r="B4" s="72"/>
      <c r="C4" s="73"/>
      <c r="D4" s="73"/>
      <c r="E4" s="74"/>
      <c r="F4" s="74"/>
      <c r="G4" s="145" t="s">
        <v>3</v>
      </c>
      <c r="H4" s="146"/>
      <c r="I4" s="147"/>
      <c r="J4" s="148"/>
      <c r="K4" s="13"/>
      <c r="L4" s="13"/>
    </row>
    <row r="5" spans="1:12" s="12" customFormat="1" ht="19.899999999999999" customHeight="1" x14ac:dyDescent="0.2">
      <c r="A5" s="140" t="s">
        <v>4</v>
      </c>
      <c r="B5" s="72"/>
      <c r="C5" s="75"/>
      <c r="D5" s="75"/>
      <c r="E5" s="74"/>
      <c r="F5" s="76"/>
      <c r="G5" s="149" t="s">
        <v>5</v>
      </c>
      <c r="H5" s="146"/>
      <c r="I5" s="77"/>
      <c r="J5" s="150"/>
      <c r="K5" s="13"/>
      <c r="L5" s="13"/>
    </row>
    <row r="6" spans="1:12" ht="13.5" thickBot="1" x14ac:dyDescent="0.25">
      <c r="A6" s="151"/>
      <c r="B6" s="18"/>
      <c r="C6" s="18"/>
      <c r="D6" s="18"/>
      <c r="E6" s="19"/>
      <c r="F6" s="19"/>
      <c r="G6" s="51"/>
      <c r="H6" s="51"/>
      <c r="I6" s="18"/>
      <c r="J6" s="152"/>
    </row>
    <row r="7" spans="1:12" s="11" customFormat="1" ht="16.5" thickTop="1" x14ac:dyDescent="0.2">
      <c r="A7" s="153" t="s">
        <v>6</v>
      </c>
      <c r="B7" s="20" t="s">
        <v>7</v>
      </c>
      <c r="C7" s="21"/>
      <c r="D7" s="21"/>
      <c r="E7" s="21"/>
      <c r="F7" s="22" t="s">
        <v>8</v>
      </c>
      <c r="G7" s="22" t="s">
        <v>9</v>
      </c>
      <c r="H7" s="22" t="s">
        <v>10</v>
      </c>
      <c r="I7" s="22" t="s">
        <v>11</v>
      </c>
      <c r="J7" s="154" t="s">
        <v>12</v>
      </c>
      <c r="K7" s="10"/>
      <c r="L7" s="10"/>
    </row>
    <row r="8" spans="1:12" s="3" customFormat="1" ht="38.25" customHeight="1" x14ac:dyDescent="0.2">
      <c r="A8" s="155" t="s">
        <v>13</v>
      </c>
      <c r="B8" s="23"/>
      <c r="C8" s="24" t="s">
        <v>14</v>
      </c>
      <c r="D8" s="24" t="s">
        <v>109</v>
      </c>
      <c r="E8" s="25" t="s">
        <v>15</v>
      </c>
      <c r="F8" s="26" t="s">
        <v>16</v>
      </c>
      <c r="G8" s="26" t="s">
        <v>16</v>
      </c>
      <c r="H8" s="26" t="s">
        <v>16</v>
      </c>
      <c r="I8" s="26" t="s">
        <v>16</v>
      </c>
      <c r="J8" s="156" t="s">
        <v>16</v>
      </c>
      <c r="K8" s="6"/>
      <c r="L8" s="6"/>
    </row>
    <row r="9" spans="1:12" x14ac:dyDescent="0.2">
      <c r="A9" s="157" t="s">
        <v>17</v>
      </c>
      <c r="B9" s="27" t="s">
        <v>18</v>
      </c>
      <c r="C9" s="28">
        <v>0.15</v>
      </c>
      <c r="D9" s="58">
        <v>1</v>
      </c>
      <c r="E9" s="28" t="s">
        <v>19</v>
      </c>
      <c r="F9" s="79"/>
      <c r="G9" s="79"/>
      <c r="H9" s="79"/>
      <c r="I9" s="79"/>
      <c r="J9" s="158"/>
    </row>
    <row r="10" spans="1:12" x14ac:dyDescent="0.2">
      <c r="A10" s="157" t="s">
        <v>20</v>
      </c>
      <c r="B10" s="27" t="s">
        <v>21</v>
      </c>
      <c r="C10" s="28">
        <v>0.2</v>
      </c>
      <c r="D10" s="58">
        <v>1</v>
      </c>
      <c r="E10" s="28" t="s">
        <v>116</v>
      </c>
      <c r="F10" s="79"/>
      <c r="G10" s="79"/>
      <c r="H10" s="79"/>
      <c r="I10" s="79"/>
      <c r="J10" s="158"/>
    </row>
    <row r="11" spans="1:12" x14ac:dyDescent="0.2">
      <c r="A11" s="157"/>
      <c r="B11" s="27" t="s">
        <v>22</v>
      </c>
      <c r="C11" s="28">
        <v>0.08</v>
      </c>
      <c r="D11" s="58">
        <v>1</v>
      </c>
      <c r="E11" s="28" t="s">
        <v>116</v>
      </c>
      <c r="F11" s="79"/>
      <c r="G11" s="79"/>
      <c r="H11" s="79"/>
      <c r="I11" s="79"/>
      <c r="J11" s="158"/>
    </row>
    <row r="12" spans="1:12" x14ac:dyDescent="0.2">
      <c r="A12" s="157" t="s">
        <v>23</v>
      </c>
      <c r="B12" s="27" t="s">
        <v>21</v>
      </c>
      <c r="C12" s="28">
        <v>0.3</v>
      </c>
      <c r="D12" s="58">
        <v>1</v>
      </c>
      <c r="E12" s="28" t="s">
        <v>116</v>
      </c>
      <c r="F12" s="79"/>
      <c r="G12" s="79"/>
      <c r="H12" s="79"/>
      <c r="I12" s="79"/>
      <c r="J12" s="158"/>
    </row>
    <row r="13" spans="1:12" x14ac:dyDescent="0.2">
      <c r="A13" s="157"/>
      <c r="B13" s="27" t="s">
        <v>22</v>
      </c>
      <c r="C13" s="28">
        <v>0.1</v>
      </c>
      <c r="D13" s="58">
        <v>1</v>
      </c>
      <c r="E13" s="28" t="s">
        <v>116</v>
      </c>
      <c r="F13" s="79"/>
      <c r="G13" s="79"/>
      <c r="H13" s="79"/>
      <c r="I13" s="79"/>
      <c r="J13" s="158"/>
    </row>
    <row r="14" spans="1:12" ht="5.25" customHeight="1" x14ac:dyDescent="0.2">
      <c r="A14" s="157"/>
      <c r="B14" s="27"/>
      <c r="C14" s="28"/>
      <c r="D14" s="132"/>
      <c r="E14" s="28"/>
      <c r="F14" s="135"/>
      <c r="G14" s="135"/>
      <c r="H14" s="135"/>
      <c r="I14" s="135"/>
      <c r="J14" s="159"/>
    </row>
    <row r="15" spans="1:12" x14ac:dyDescent="0.2">
      <c r="A15" s="157" t="s">
        <v>24</v>
      </c>
      <c r="B15" s="114" t="s">
        <v>119</v>
      </c>
      <c r="C15" s="28"/>
      <c r="D15" s="133"/>
      <c r="E15" s="28"/>
      <c r="F15" s="135"/>
      <c r="G15" s="135"/>
      <c r="H15" s="135"/>
      <c r="I15" s="135"/>
      <c r="J15" s="159"/>
    </row>
    <row r="16" spans="1:12" x14ac:dyDescent="0.2">
      <c r="A16" s="157"/>
      <c r="B16" s="27" t="s">
        <v>25</v>
      </c>
      <c r="C16" s="28">
        <v>0.15</v>
      </c>
      <c r="D16" s="115"/>
      <c r="E16" s="28" t="s">
        <v>116</v>
      </c>
      <c r="F16" s="79"/>
      <c r="G16" s="79"/>
      <c r="H16" s="79"/>
      <c r="I16" s="79"/>
      <c r="J16" s="158"/>
    </row>
    <row r="17" spans="1:10" x14ac:dyDescent="0.2">
      <c r="A17" s="157"/>
      <c r="B17" s="27" t="s">
        <v>26</v>
      </c>
      <c r="C17" s="28">
        <v>0.2</v>
      </c>
      <c r="D17" s="95"/>
      <c r="E17" s="28" t="s">
        <v>116</v>
      </c>
      <c r="F17" s="79"/>
      <c r="G17" s="79"/>
      <c r="H17" s="79"/>
      <c r="I17" s="79"/>
      <c r="J17" s="158"/>
    </row>
    <row r="18" spans="1:10" x14ac:dyDescent="0.2">
      <c r="A18" s="157"/>
      <c r="B18" s="27" t="s">
        <v>27</v>
      </c>
      <c r="C18" s="28">
        <v>0.25</v>
      </c>
      <c r="D18" s="95"/>
      <c r="E18" s="28" t="s">
        <v>116</v>
      </c>
      <c r="F18" s="79"/>
      <c r="G18" s="79"/>
      <c r="H18" s="79"/>
      <c r="I18" s="79"/>
      <c r="J18" s="158"/>
    </row>
    <row r="19" spans="1:10" ht="5.25" customHeight="1" x14ac:dyDescent="0.2">
      <c r="A19" s="157"/>
      <c r="B19" s="27"/>
      <c r="C19" s="28"/>
      <c r="D19" s="95"/>
      <c r="E19" s="28"/>
      <c r="F19" s="135"/>
      <c r="G19" s="135"/>
      <c r="H19" s="135"/>
      <c r="I19" s="135"/>
      <c r="J19" s="159"/>
    </row>
    <row r="20" spans="1:10" x14ac:dyDescent="0.2">
      <c r="A20" s="157"/>
      <c r="B20" s="114" t="s">
        <v>120</v>
      </c>
      <c r="C20" s="28"/>
      <c r="D20" s="133"/>
      <c r="E20" s="28"/>
      <c r="F20" s="135"/>
      <c r="G20" s="135"/>
      <c r="H20" s="135"/>
      <c r="I20" s="135"/>
      <c r="J20" s="159"/>
    </row>
    <row r="21" spans="1:10" x14ac:dyDescent="0.2">
      <c r="A21" s="157"/>
      <c r="B21" s="27" t="s">
        <v>121</v>
      </c>
      <c r="C21" s="28">
        <v>0.25</v>
      </c>
      <c r="D21" s="95"/>
      <c r="E21" s="28" t="s">
        <v>116</v>
      </c>
      <c r="F21" s="79"/>
      <c r="G21" s="79"/>
      <c r="H21" s="79"/>
      <c r="I21" s="79"/>
      <c r="J21" s="158"/>
    </row>
    <row r="22" spans="1:10" x14ac:dyDescent="0.2">
      <c r="A22" s="157"/>
      <c r="B22" s="27" t="s">
        <v>29</v>
      </c>
      <c r="C22" s="28">
        <v>0.3</v>
      </c>
      <c r="D22" s="95"/>
      <c r="E22" s="28" t="s">
        <v>116</v>
      </c>
      <c r="F22" s="79"/>
      <c r="G22" s="79"/>
      <c r="H22" s="79"/>
      <c r="I22" s="79"/>
      <c r="J22" s="158"/>
    </row>
    <row r="23" spans="1:10" x14ac:dyDescent="0.2">
      <c r="A23" s="157"/>
      <c r="B23" s="27" t="s">
        <v>123</v>
      </c>
      <c r="C23" s="28">
        <v>0.35</v>
      </c>
      <c r="D23" s="95"/>
      <c r="E23" s="28" t="s">
        <v>116</v>
      </c>
      <c r="F23" s="79"/>
      <c r="G23" s="79"/>
      <c r="H23" s="79"/>
      <c r="I23" s="79"/>
      <c r="J23" s="158"/>
    </row>
    <row r="24" spans="1:10" x14ac:dyDescent="0.2">
      <c r="A24" s="157"/>
      <c r="B24" s="27" t="s">
        <v>30</v>
      </c>
      <c r="C24" s="28">
        <v>0.3</v>
      </c>
      <c r="D24" s="95"/>
      <c r="E24" s="28" t="s">
        <v>116</v>
      </c>
      <c r="F24" s="79"/>
      <c r="G24" s="79"/>
      <c r="H24" s="79"/>
      <c r="I24" s="79"/>
      <c r="J24" s="158"/>
    </row>
    <row r="25" spans="1:10" ht="5.25" customHeight="1" x14ac:dyDescent="0.2">
      <c r="A25" s="157"/>
      <c r="B25" s="27"/>
      <c r="C25" s="28"/>
      <c r="D25" s="95"/>
      <c r="E25" s="28"/>
      <c r="F25" s="135"/>
      <c r="G25" s="135"/>
      <c r="H25" s="135"/>
      <c r="I25" s="135"/>
      <c r="J25" s="159"/>
    </row>
    <row r="26" spans="1:10" x14ac:dyDescent="0.2">
      <c r="A26" s="157"/>
      <c r="B26" s="114" t="s">
        <v>122</v>
      </c>
      <c r="C26" s="28"/>
      <c r="D26" s="95"/>
      <c r="E26" s="28"/>
      <c r="F26" s="135"/>
      <c r="G26" s="135"/>
      <c r="H26" s="135"/>
      <c r="I26" s="135"/>
      <c r="J26" s="159"/>
    </row>
    <row r="27" spans="1:10" x14ac:dyDescent="0.2">
      <c r="A27" s="157"/>
      <c r="B27" s="27" t="s">
        <v>115</v>
      </c>
      <c r="C27" s="28">
        <v>0.06</v>
      </c>
      <c r="D27" s="134"/>
      <c r="E27" s="28" t="s">
        <v>116</v>
      </c>
      <c r="F27" s="79"/>
      <c r="G27" s="79"/>
      <c r="H27" s="79"/>
      <c r="I27" s="79"/>
      <c r="J27" s="158"/>
    </row>
    <row r="28" spans="1:10" x14ac:dyDescent="0.2">
      <c r="A28" s="157"/>
      <c r="B28" s="27" t="s">
        <v>118</v>
      </c>
      <c r="C28" s="28">
        <v>0.3</v>
      </c>
      <c r="D28" s="95"/>
      <c r="E28" s="28" t="s">
        <v>116</v>
      </c>
      <c r="F28" s="79"/>
      <c r="G28" s="79"/>
      <c r="H28" s="79"/>
      <c r="I28" s="79"/>
      <c r="J28" s="158"/>
    </row>
    <row r="29" spans="1:10" x14ac:dyDescent="0.2">
      <c r="A29" s="157"/>
      <c r="B29" s="27" t="s">
        <v>28</v>
      </c>
      <c r="C29" s="28">
        <v>0.25</v>
      </c>
      <c r="D29" s="95"/>
      <c r="E29" s="28" t="s">
        <v>116</v>
      </c>
      <c r="F29" s="79"/>
      <c r="G29" s="79"/>
      <c r="H29" s="79"/>
      <c r="I29" s="79"/>
      <c r="J29" s="158"/>
    </row>
    <row r="30" spans="1:10" x14ac:dyDescent="0.2">
      <c r="A30" s="157"/>
      <c r="B30" s="27" t="s">
        <v>127</v>
      </c>
      <c r="C30" s="28">
        <v>0.25</v>
      </c>
      <c r="D30" s="95"/>
      <c r="E30" s="28" t="s">
        <v>116</v>
      </c>
      <c r="F30" s="79"/>
      <c r="G30" s="79"/>
      <c r="H30" s="79"/>
      <c r="I30" s="79"/>
      <c r="J30" s="158"/>
    </row>
    <row r="31" spans="1:10" x14ac:dyDescent="0.2">
      <c r="A31" s="157"/>
      <c r="B31" s="27" t="s">
        <v>30</v>
      </c>
      <c r="C31" s="28">
        <v>0.3</v>
      </c>
      <c r="D31" s="95"/>
      <c r="E31" s="28" t="s">
        <v>116</v>
      </c>
      <c r="F31" s="79"/>
      <c r="G31" s="79"/>
      <c r="H31" s="79"/>
      <c r="I31" s="79"/>
      <c r="J31" s="158"/>
    </row>
    <row r="32" spans="1:10" ht="5.25" customHeight="1" x14ac:dyDescent="0.2">
      <c r="A32" s="157"/>
      <c r="B32" s="27"/>
      <c r="C32" s="28"/>
      <c r="D32" s="95"/>
      <c r="E32" s="28"/>
      <c r="F32" s="135"/>
      <c r="G32" s="135"/>
      <c r="H32" s="135"/>
      <c r="I32" s="135"/>
      <c r="J32" s="159"/>
    </row>
    <row r="33" spans="1:12" x14ac:dyDescent="0.2">
      <c r="A33" s="157" t="s">
        <v>31</v>
      </c>
      <c r="B33" s="27" t="s">
        <v>32</v>
      </c>
      <c r="C33" s="78">
        <v>7.0000000000000001E-3</v>
      </c>
      <c r="D33" s="96"/>
      <c r="E33" s="28" t="s">
        <v>116</v>
      </c>
      <c r="F33" s="79"/>
      <c r="G33" s="79"/>
      <c r="H33" s="79"/>
      <c r="I33" s="79"/>
      <c r="J33" s="158"/>
    </row>
    <row r="34" spans="1:12" x14ac:dyDescent="0.2">
      <c r="A34" s="157"/>
      <c r="B34" s="27" t="s">
        <v>33</v>
      </c>
      <c r="C34" s="78">
        <v>0.01</v>
      </c>
      <c r="D34" s="96"/>
      <c r="E34" s="28" t="s">
        <v>116</v>
      </c>
      <c r="F34" s="79"/>
      <c r="G34" s="79"/>
      <c r="H34" s="79"/>
      <c r="I34" s="79"/>
      <c r="J34" s="158"/>
    </row>
    <row r="35" spans="1:12" x14ac:dyDescent="0.2">
      <c r="A35" s="157"/>
      <c r="B35" s="27" t="s">
        <v>34</v>
      </c>
      <c r="C35" s="78">
        <v>1.4999999999999999E-2</v>
      </c>
      <c r="D35" s="96"/>
      <c r="E35" s="28" t="s">
        <v>116</v>
      </c>
      <c r="F35" s="79"/>
      <c r="G35" s="79"/>
      <c r="H35" s="79"/>
      <c r="I35" s="79"/>
      <c r="J35" s="158"/>
    </row>
    <row r="36" spans="1:12" x14ac:dyDescent="0.2">
      <c r="A36" s="157" t="s">
        <v>35</v>
      </c>
      <c r="B36" s="27" t="s">
        <v>36</v>
      </c>
      <c r="C36" s="28">
        <v>0.2</v>
      </c>
      <c r="D36" s="95"/>
      <c r="E36" s="28" t="s">
        <v>116</v>
      </c>
      <c r="F36" s="79"/>
      <c r="G36" s="79"/>
      <c r="H36" s="79"/>
      <c r="I36" s="79"/>
      <c r="J36" s="158"/>
    </row>
    <row r="37" spans="1:12" x14ac:dyDescent="0.2">
      <c r="A37" s="157"/>
      <c r="B37" s="27" t="s">
        <v>37</v>
      </c>
      <c r="C37" s="28">
        <v>0.25</v>
      </c>
      <c r="D37" s="95"/>
      <c r="E37" s="28" t="s">
        <v>116</v>
      </c>
      <c r="F37" s="79"/>
      <c r="G37" s="79"/>
      <c r="H37" s="79"/>
      <c r="I37" s="79"/>
      <c r="J37" s="158"/>
    </row>
    <row r="38" spans="1:12" x14ac:dyDescent="0.2">
      <c r="A38" s="157" t="s">
        <v>38</v>
      </c>
      <c r="B38" s="27" t="s">
        <v>39</v>
      </c>
      <c r="C38" s="78">
        <v>5.0000000000000001E-3</v>
      </c>
      <c r="D38" s="94"/>
      <c r="E38" s="28" t="s">
        <v>116</v>
      </c>
      <c r="F38" s="79"/>
      <c r="G38" s="79"/>
      <c r="H38" s="79"/>
      <c r="I38" s="79"/>
      <c r="J38" s="158"/>
    </row>
    <row r="39" spans="1:12" ht="13.5" thickBot="1" x14ac:dyDescent="0.25">
      <c r="A39" s="160"/>
      <c r="B39" s="57"/>
      <c r="C39" s="58"/>
      <c r="D39" s="58"/>
      <c r="E39" s="58"/>
      <c r="F39" s="80"/>
      <c r="G39" s="79"/>
      <c r="H39" s="79"/>
      <c r="I39" s="79"/>
      <c r="J39" s="158"/>
    </row>
    <row r="40" spans="1:12" s="9" customFormat="1" ht="32.25" thickBot="1" x14ac:dyDescent="0.25">
      <c r="A40" s="161" t="s">
        <v>40</v>
      </c>
      <c r="B40" s="29" t="s">
        <v>41</v>
      </c>
      <c r="C40" s="30"/>
      <c r="D40" s="30"/>
      <c r="E40" s="31" t="s">
        <v>42</v>
      </c>
      <c r="F40" s="31">
        <f>($C9*$D9*F9)+($C10*$D10*F10)+($C11*$D11*F11)+($C12*$D12*F12)+($C13*$D13*F13)+($C16*F16)+($C17*F17)+($C18*F18)+($C21*F21)+($C22*F22)+($C23*F23)+($C24*F24)+($C27*F27)+($C28*F28)+($C29*F29)+($C30*F30)+($C31*F31)+($C33*F33)+($C34*F34)+($C35*F35)+($C36*F36)+($C37*F37)+($C38*F38)+($C39*F39)</f>
        <v>0</v>
      </c>
      <c r="G40" s="31">
        <f>($C9*$D9*G9)+($C10*$D10*G10)+($C11*$D11*G11)+($C12*$D12*G12)+($C13*$D13*G13)+($C16*G16)+($C17*G17)+($C18*G18)+($C21*G21)+($C22*G22)+($C23*G23)+($C24*G24)+($C27*G27)+($C28*G28)+($C29*G29)+($C30*G30)+($C31*G31)+($C33*G33)+($C34*G34)+($C35*G35)+($C36*G36)+($C37*G37)+($C38*G38)+($C39*G39)</f>
        <v>0</v>
      </c>
      <c r="H40" s="31">
        <f>($C9*$D9*H9)+($C10*$D10*H10)+($C11*$D11*H11)+($C12*$D12*H12)+($C13*$D13*H13)+($C16*H16)+($C17*H17)+($C18*H18)+($C21*H21)+($C22*H22)+($C23*H23)+($C24*H24)+($C27*H27)+($C28*H28)+($C29*H29)+($C30*H30)+($C31*H31)+($C33*H33)+($C34*H34)+($C35*H35)+($C36*H36)+($C37*H37)+($C38*H38)+($C39*H39)</f>
        <v>0</v>
      </c>
      <c r="I40" s="31">
        <f>($C9*$D9*I9)+($C10*$D10*I10)+($C11*$D11*I11)+($C12*$D12*I12)+($C13*$D13*I13)+($C16*I16)+($C17*I17)+($C18*I18)+($C21*I21)+($C22*I22)+($C23*I23)+($C24*I24)+($C27*I27)+($C28*I28)+($C29*I29)+($C30*I30)+($C31*I31)+($C33*I33)+($C34*I34)+($C35*I35)+($C36*I36)+($C37*I37)+($C38*I38)+($C39*I39)</f>
        <v>0</v>
      </c>
      <c r="J40" s="162">
        <f>($C9*$D9*J9)+($C10*$D10*J10)+($C11*$D11*J11)+($C12*$D12*J12)+($C13*$D13*J13)+($C16*J16)+($C17*J17)+($C18*J18)+($C21*J21)+($C22*J22)+($C23*J23)+($C24*J24)+($C27*J27)+($C28*J28)+($C29*J29)+($C30*J30)+($C31*J31)+($C33*J33)+($C34*J34)+($C35*J35)+($C36*J36)+($C37*J37)+($C38*J38)+($C39*J39)</f>
        <v>0</v>
      </c>
      <c r="K40" s="8"/>
      <c r="L40" s="8"/>
    </row>
    <row r="41" spans="1:12" s="9" customFormat="1" ht="11.25" customHeight="1" thickBot="1" x14ac:dyDescent="0.25">
      <c r="A41" s="163"/>
      <c r="B41" s="30"/>
      <c r="C41" s="30"/>
      <c r="D41" s="30"/>
      <c r="E41" s="32"/>
      <c r="F41" s="59"/>
      <c r="G41" s="59"/>
      <c r="H41" s="84"/>
      <c r="I41" s="59"/>
      <c r="J41" s="164"/>
      <c r="K41" s="8"/>
      <c r="L41" s="8"/>
    </row>
    <row r="42" spans="1:12" s="9" customFormat="1" ht="32.25" thickBot="1" x14ac:dyDescent="0.25">
      <c r="A42" s="165" t="s">
        <v>43</v>
      </c>
      <c r="B42" s="116" t="s">
        <v>44</v>
      </c>
      <c r="C42" s="117"/>
      <c r="D42" s="117"/>
      <c r="E42" s="118" t="s">
        <v>45</v>
      </c>
      <c r="F42" s="119">
        <f>IF(F40&gt;=4,43*LN(F40)-40,IF(F40&gt;0,43*LN(4)-40,0))</f>
        <v>0</v>
      </c>
      <c r="G42" s="119">
        <f>IF(G40&gt;=4,43*LN(G40)-40,IF(G40&gt;0,43*LN(4)-40,0))</f>
        <v>0</v>
      </c>
      <c r="H42" s="119">
        <f>IF(H40&gt;=4,43*LN(H40)-40,IF(H40&gt;0,43*LN(4)-40,0))</f>
        <v>0</v>
      </c>
      <c r="I42" s="119">
        <f>IF(I40&gt;=4,43*LN(I40)-40,IF(I40&gt;0,43*LN(4)-40,0))</f>
        <v>0</v>
      </c>
      <c r="J42" s="162">
        <f>IF(J40&gt;=4,43*LN(J40)-40,IF(J40&gt;0,43*LN(4)-40,0))</f>
        <v>0</v>
      </c>
      <c r="K42" s="8"/>
      <c r="L42" s="8"/>
    </row>
    <row r="43" spans="1:12" s="9" customFormat="1" ht="12" customHeight="1" thickBot="1" x14ac:dyDescent="0.25">
      <c r="A43" s="166"/>
      <c r="B43" s="86"/>
      <c r="C43" s="86"/>
      <c r="D43" s="86"/>
      <c r="E43" s="87"/>
      <c r="F43" s="87"/>
      <c r="G43" s="87"/>
      <c r="H43" s="87"/>
      <c r="I43" s="87"/>
      <c r="J43" s="167"/>
      <c r="K43" s="8"/>
      <c r="L43" s="8"/>
    </row>
    <row r="44" spans="1:12" s="11" customFormat="1" ht="16.5" thickBot="1" x14ac:dyDescent="0.25">
      <c r="A44" s="163" t="s">
        <v>46</v>
      </c>
      <c r="B44" s="56" t="s">
        <v>47</v>
      </c>
      <c r="C44" s="46"/>
      <c r="D44" s="46"/>
      <c r="E44" s="47"/>
      <c r="F44" s="34" t="s">
        <v>8</v>
      </c>
      <c r="G44" s="33" t="s">
        <v>9</v>
      </c>
      <c r="H44" s="33" t="s">
        <v>10</v>
      </c>
      <c r="I44" s="33" t="s">
        <v>11</v>
      </c>
      <c r="J44" s="168" t="s">
        <v>12</v>
      </c>
      <c r="K44" s="10"/>
      <c r="L44" s="10"/>
    </row>
    <row r="45" spans="1:12" ht="36" customHeight="1" x14ac:dyDescent="0.2">
      <c r="A45" s="169" t="s">
        <v>48</v>
      </c>
      <c r="B45" s="35"/>
      <c r="C45" s="36" t="s">
        <v>49</v>
      </c>
      <c r="D45" s="36"/>
      <c r="E45" s="53"/>
      <c r="F45" s="36" t="s">
        <v>50</v>
      </c>
      <c r="G45" s="36" t="s">
        <v>50</v>
      </c>
      <c r="H45" s="36" t="s">
        <v>50</v>
      </c>
      <c r="I45" s="36" t="s">
        <v>50</v>
      </c>
      <c r="J45" s="170" t="s">
        <v>50</v>
      </c>
    </row>
    <row r="46" spans="1:12" x14ac:dyDescent="0.2">
      <c r="A46" s="157" t="s">
        <v>51</v>
      </c>
      <c r="B46" s="27"/>
      <c r="C46" s="37"/>
      <c r="D46" s="37"/>
      <c r="E46" s="89"/>
      <c r="F46" s="200"/>
      <c r="G46" s="200"/>
      <c r="H46" s="200"/>
      <c r="I46" s="200"/>
      <c r="J46" s="201"/>
    </row>
    <row r="47" spans="1:12" x14ac:dyDescent="0.2">
      <c r="A47" s="157"/>
      <c r="B47" s="39" t="s">
        <v>52</v>
      </c>
      <c r="C47" s="38">
        <v>1</v>
      </c>
      <c r="D47" s="38"/>
      <c r="E47" s="89"/>
      <c r="F47" s="60"/>
      <c r="G47" s="60"/>
      <c r="H47" s="60"/>
      <c r="I47" s="60"/>
      <c r="J47" s="171"/>
    </row>
    <row r="48" spans="1:12" x14ac:dyDescent="0.2">
      <c r="A48" s="151"/>
      <c r="B48" s="40" t="s">
        <v>53</v>
      </c>
      <c r="C48" s="37">
        <v>1.2</v>
      </c>
      <c r="D48" s="43"/>
      <c r="E48" s="90"/>
      <c r="F48" s="61"/>
      <c r="G48" s="61"/>
      <c r="H48" s="61"/>
      <c r="I48" s="61"/>
      <c r="J48" s="172"/>
    </row>
    <row r="49" spans="1:12" x14ac:dyDescent="0.2">
      <c r="A49" s="151"/>
      <c r="B49" s="40" t="s">
        <v>54</v>
      </c>
      <c r="C49" s="37">
        <v>1.2</v>
      </c>
      <c r="D49" s="43"/>
      <c r="E49" s="90"/>
      <c r="F49" s="61"/>
      <c r="G49" s="61"/>
      <c r="H49" s="61"/>
      <c r="I49" s="61"/>
      <c r="J49" s="172"/>
    </row>
    <row r="50" spans="1:12" x14ac:dyDescent="0.2">
      <c r="A50" s="157" t="s">
        <v>55</v>
      </c>
      <c r="B50" s="40"/>
      <c r="C50" s="37"/>
      <c r="D50" s="37"/>
      <c r="E50" s="89"/>
      <c r="F50" s="200"/>
      <c r="G50" s="200"/>
      <c r="H50" s="200"/>
      <c r="I50" s="200"/>
      <c r="J50" s="201"/>
    </row>
    <row r="51" spans="1:12" s="4" customFormat="1" x14ac:dyDescent="0.2">
      <c r="A51" s="173"/>
      <c r="B51" s="40" t="s">
        <v>130</v>
      </c>
      <c r="C51" s="37">
        <v>1</v>
      </c>
      <c r="D51" s="37"/>
      <c r="E51" s="91"/>
      <c r="F51" s="62"/>
      <c r="G51" s="62"/>
      <c r="H51" s="62"/>
      <c r="I51" s="62"/>
      <c r="J51" s="174"/>
      <c r="K51" s="7"/>
      <c r="L51" s="7"/>
    </row>
    <row r="52" spans="1:12" x14ac:dyDescent="0.2">
      <c r="A52" s="151"/>
      <c r="B52" s="40" t="s">
        <v>131</v>
      </c>
      <c r="C52" s="37">
        <v>0.9</v>
      </c>
      <c r="D52" s="43"/>
      <c r="E52" s="90"/>
      <c r="F52" s="61"/>
      <c r="G52" s="61"/>
      <c r="H52" s="61"/>
      <c r="I52" s="61"/>
      <c r="J52" s="172"/>
    </row>
    <row r="53" spans="1:12" x14ac:dyDescent="0.2">
      <c r="A53" s="151"/>
      <c r="B53" s="40" t="s">
        <v>129</v>
      </c>
      <c r="C53" s="37">
        <v>0.8</v>
      </c>
      <c r="D53" s="43"/>
      <c r="E53" s="90"/>
      <c r="F53" s="61"/>
      <c r="G53" s="61"/>
      <c r="H53" s="61"/>
      <c r="I53" s="61"/>
      <c r="J53" s="172"/>
    </row>
    <row r="54" spans="1:12" x14ac:dyDescent="0.2">
      <c r="A54" s="157" t="s">
        <v>56</v>
      </c>
      <c r="B54" s="40"/>
      <c r="C54" s="37"/>
      <c r="D54" s="37"/>
      <c r="E54" s="89"/>
      <c r="F54" s="200"/>
      <c r="G54" s="200"/>
      <c r="H54" s="200"/>
      <c r="I54" s="200"/>
      <c r="J54" s="201"/>
    </row>
    <row r="55" spans="1:12" x14ac:dyDescent="0.2">
      <c r="A55" s="157"/>
      <c r="B55" s="39" t="s">
        <v>57</v>
      </c>
      <c r="C55" s="38">
        <v>1</v>
      </c>
      <c r="D55" s="38"/>
      <c r="E55" s="89"/>
      <c r="F55" s="60"/>
      <c r="G55" s="60"/>
      <c r="H55" s="60"/>
      <c r="I55" s="60"/>
      <c r="J55" s="171"/>
    </row>
    <row r="56" spans="1:12" x14ac:dyDescent="0.2">
      <c r="A56" s="151"/>
      <c r="B56" s="39" t="s">
        <v>58</v>
      </c>
      <c r="C56" s="38"/>
      <c r="D56" s="41"/>
      <c r="E56" s="90"/>
      <c r="F56" s="61"/>
      <c r="G56" s="61"/>
      <c r="H56" s="61"/>
      <c r="I56" s="61"/>
      <c r="J56" s="172"/>
    </row>
    <row r="57" spans="1:12" x14ac:dyDescent="0.2">
      <c r="A57" s="151"/>
      <c r="B57" s="42" t="s">
        <v>59</v>
      </c>
      <c r="C57" s="43">
        <v>0.8</v>
      </c>
      <c r="D57" s="43"/>
      <c r="E57" s="90"/>
      <c r="F57" s="61"/>
      <c r="G57" s="61"/>
      <c r="H57" s="61"/>
      <c r="I57" s="61"/>
      <c r="J57" s="172"/>
    </row>
    <row r="58" spans="1:12" x14ac:dyDescent="0.2">
      <c r="A58" s="151"/>
      <c r="B58" s="40" t="s">
        <v>132</v>
      </c>
      <c r="C58" s="37">
        <v>0.5</v>
      </c>
      <c r="D58" s="43"/>
      <c r="E58" s="90"/>
      <c r="F58" s="61"/>
      <c r="G58" s="61"/>
      <c r="H58" s="61"/>
      <c r="I58" s="61"/>
      <c r="J58" s="172"/>
    </row>
    <row r="59" spans="1:12" x14ac:dyDescent="0.2">
      <c r="A59" s="151"/>
      <c r="B59" s="40" t="s">
        <v>60</v>
      </c>
      <c r="C59" s="37">
        <v>0.8</v>
      </c>
      <c r="D59" s="43"/>
      <c r="E59" s="90"/>
      <c r="F59" s="61"/>
      <c r="G59" s="61"/>
      <c r="H59" s="61"/>
      <c r="I59" s="61"/>
      <c r="J59" s="172"/>
    </row>
    <row r="60" spans="1:12" x14ac:dyDescent="0.2">
      <c r="A60" s="151"/>
      <c r="B60" s="39" t="s">
        <v>61</v>
      </c>
      <c r="C60" s="38">
        <v>1</v>
      </c>
      <c r="D60" s="41"/>
      <c r="E60" s="90"/>
      <c r="F60" s="61"/>
      <c r="G60" s="61"/>
      <c r="H60" s="61"/>
      <c r="I60" s="61"/>
      <c r="J60" s="172"/>
    </row>
    <row r="61" spans="1:12" x14ac:dyDescent="0.2">
      <c r="A61" s="157" t="s">
        <v>62</v>
      </c>
      <c r="B61" s="40"/>
      <c r="C61" s="37"/>
      <c r="D61" s="37"/>
      <c r="E61" s="89"/>
      <c r="F61" s="200"/>
      <c r="G61" s="200"/>
      <c r="H61" s="200"/>
      <c r="I61" s="200"/>
      <c r="J61" s="201"/>
    </row>
    <row r="62" spans="1:12" x14ac:dyDescent="0.2">
      <c r="A62" s="157"/>
      <c r="B62" s="39" t="s">
        <v>63</v>
      </c>
      <c r="C62" s="37">
        <v>0.9</v>
      </c>
      <c r="D62" s="37"/>
      <c r="E62" s="89"/>
      <c r="F62" s="60"/>
      <c r="G62" s="60"/>
      <c r="H62" s="60"/>
      <c r="I62" s="60"/>
      <c r="J62" s="171"/>
    </row>
    <row r="63" spans="1:12" x14ac:dyDescent="0.2">
      <c r="A63" s="151"/>
      <c r="B63" s="40" t="s">
        <v>64</v>
      </c>
      <c r="C63" s="37"/>
      <c r="D63" s="43"/>
      <c r="E63" s="90"/>
      <c r="F63" s="61"/>
      <c r="G63" s="61"/>
      <c r="H63" s="61"/>
      <c r="I63" s="61"/>
      <c r="J63" s="172"/>
    </row>
    <row r="64" spans="1:12" ht="20.25" customHeight="1" x14ac:dyDescent="0.2">
      <c r="A64" s="151"/>
      <c r="B64" s="42" t="s">
        <v>65</v>
      </c>
      <c r="C64" s="43">
        <v>1.1000000000000001</v>
      </c>
      <c r="D64" s="43"/>
      <c r="E64" s="90"/>
      <c r="F64" s="61"/>
      <c r="G64" s="61"/>
      <c r="H64" s="61"/>
      <c r="I64" s="61"/>
      <c r="J64" s="172"/>
    </row>
    <row r="65" spans="1:10" ht="13.5" thickBot="1" x14ac:dyDescent="0.25">
      <c r="A65" s="175"/>
      <c r="B65" s="126" t="s">
        <v>66</v>
      </c>
      <c r="C65" s="127">
        <v>1</v>
      </c>
      <c r="D65" s="128"/>
      <c r="E65" s="92"/>
      <c r="F65" s="63"/>
      <c r="G65" s="63"/>
      <c r="H65" s="63"/>
      <c r="I65" s="63"/>
      <c r="J65" s="176"/>
    </row>
    <row r="66" spans="1:10" x14ac:dyDescent="0.2">
      <c r="A66" s="177" t="s">
        <v>67</v>
      </c>
      <c r="B66" s="120"/>
      <c r="C66" s="121"/>
      <c r="D66" s="121"/>
      <c r="E66" s="122"/>
      <c r="F66" s="200"/>
      <c r="G66" s="200"/>
      <c r="H66" s="200"/>
      <c r="I66" s="200"/>
      <c r="J66" s="201"/>
    </row>
    <row r="67" spans="1:10" x14ac:dyDescent="0.2">
      <c r="A67" s="157"/>
      <c r="B67" s="44" t="s">
        <v>68</v>
      </c>
      <c r="C67" s="37">
        <v>1</v>
      </c>
      <c r="D67" s="37"/>
      <c r="E67" s="89"/>
      <c r="F67" s="60"/>
      <c r="G67" s="60"/>
      <c r="H67" s="60"/>
      <c r="I67" s="60"/>
      <c r="J67" s="171"/>
    </row>
    <row r="68" spans="1:10" x14ac:dyDescent="0.2">
      <c r="A68" s="151"/>
      <c r="B68" s="40" t="s">
        <v>69</v>
      </c>
      <c r="C68" s="37">
        <v>1.2</v>
      </c>
      <c r="D68" s="43"/>
      <c r="E68" s="90"/>
      <c r="F68" s="61"/>
      <c r="G68" s="61"/>
      <c r="H68" s="61"/>
      <c r="I68" s="61"/>
      <c r="J68" s="172"/>
    </row>
    <row r="69" spans="1:10" x14ac:dyDescent="0.2">
      <c r="A69" s="157" t="s">
        <v>70</v>
      </c>
      <c r="B69" s="40"/>
      <c r="C69" s="37"/>
      <c r="D69" s="37"/>
      <c r="E69" s="89"/>
      <c r="F69" s="200"/>
      <c r="G69" s="200"/>
      <c r="H69" s="200"/>
      <c r="I69" s="200"/>
      <c r="J69" s="201"/>
    </row>
    <row r="70" spans="1:10" x14ac:dyDescent="0.2">
      <c r="A70" s="157"/>
      <c r="B70" s="39" t="s">
        <v>71</v>
      </c>
      <c r="C70" s="38">
        <v>1</v>
      </c>
      <c r="D70" s="38"/>
      <c r="E70" s="89"/>
      <c r="F70" s="60"/>
      <c r="G70" s="60"/>
      <c r="H70" s="60"/>
      <c r="I70" s="60"/>
      <c r="J70" s="171"/>
    </row>
    <row r="71" spans="1:10" x14ac:dyDescent="0.2">
      <c r="A71" s="151"/>
      <c r="B71" s="39" t="s">
        <v>72</v>
      </c>
      <c r="C71" s="38">
        <v>1.2</v>
      </c>
      <c r="D71" s="41"/>
      <c r="E71" s="90"/>
      <c r="F71" s="61"/>
      <c r="G71" s="61"/>
      <c r="H71" s="61"/>
      <c r="I71" s="61"/>
      <c r="J71" s="172"/>
    </row>
    <row r="72" spans="1:10" x14ac:dyDescent="0.2">
      <c r="A72" s="151"/>
      <c r="B72" s="39" t="s">
        <v>73</v>
      </c>
      <c r="C72" s="38">
        <v>1.3</v>
      </c>
      <c r="D72" s="41"/>
      <c r="E72" s="90"/>
      <c r="F72" s="61"/>
      <c r="G72" s="61"/>
      <c r="H72" s="61"/>
      <c r="I72" s="61"/>
      <c r="J72" s="172"/>
    </row>
    <row r="73" spans="1:10" x14ac:dyDescent="0.2">
      <c r="A73" s="151"/>
      <c r="B73" s="39" t="s">
        <v>74</v>
      </c>
      <c r="C73" s="38">
        <v>1.5</v>
      </c>
      <c r="D73" s="41"/>
      <c r="E73" s="90"/>
      <c r="F73" s="61"/>
      <c r="G73" s="61"/>
      <c r="H73" s="61"/>
      <c r="I73" s="61"/>
      <c r="J73" s="172"/>
    </row>
    <row r="74" spans="1:10" x14ac:dyDescent="0.2">
      <c r="A74" s="178" t="s">
        <v>75</v>
      </c>
      <c r="B74" s="123"/>
      <c r="C74" s="124"/>
      <c r="D74" s="124"/>
      <c r="E74" s="125"/>
      <c r="F74" s="200"/>
      <c r="G74" s="200"/>
      <c r="H74" s="200"/>
      <c r="I74" s="200"/>
      <c r="J74" s="201"/>
    </row>
    <row r="75" spans="1:10" ht="25.5" x14ac:dyDescent="0.2">
      <c r="A75" s="157"/>
      <c r="B75" s="40" t="s">
        <v>76</v>
      </c>
      <c r="C75" s="37" t="s">
        <v>77</v>
      </c>
      <c r="D75" s="37"/>
      <c r="E75" s="89"/>
      <c r="F75" s="60"/>
      <c r="G75" s="60"/>
      <c r="H75" s="60"/>
      <c r="I75" s="60"/>
      <c r="J75" s="171"/>
    </row>
    <row r="76" spans="1:10" ht="25.5" x14ac:dyDescent="0.2">
      <c r="A76" s="151"/>
      <c r="B76" s="40" t="s">
        <v>78</v>
      </c>
      <c r="C76" s="37">
        <v>1.2</v>
      </c>
      <c r="D76" s="43"/>
      <c r="E76" s="90"/>
      <c r="F76" s="61"/>
      <c r="G76" s="61"/>
      <c r="H76" s="61"/>
      <c r="I76" s="61"/>
      <c r="J76" s="172"/>
    </row>
    <row r="77" spans="1:10" ht="25.5" x14ac:dyDescent="0.2">
      <c r="A77" s="151"/>
      <c r="B77" s="40" t="s">
        <v>79</v>
      </c>
      <c r="C77" s="37">
        <v>1</v>
      </c>
      <c r="D77" s="43"/>
      <c r="E77" s="90"/>
      <c r="F77" s="61"/>
      <c r="G77" s="61"/>
      <c r="H77" s="61"/>
      <c r="I77" s="61"/>
      <c r="J77" s="172"/>
    </row>
    <row r="78" spans="1:10" x14ac:dyDescent="0.2">
      <c r="A78" s="151"/>
      <c r="B78" s="40" t="s">
        <v>80</v>
      </c>
      <c r="C78" s="37"/>
      <c r="D78" s="43"/>
      <c r="E78" s="90"/>
      <c r="F78" s="61"/>
      <c r="G78" s="61"/>
      <c r="H78" s="61"/>
      <c r="I78" s="61"/>
      <c r="J78" s="172"/>
    </row>
    <row r="79" spans="1:10" x14ac:dyDescent="0.2">
      <c r="A79" s="151"/>
      <c r="B79" s="136" t="s">
        <v>81</v>
      </c>
      <c r="C79" s="38">
        <v>0.8</v>
      </c>
      <c r="D79" s="41"/>
      <c r="E79" s="90"/>
      <c r="F79" s="61"/>
      <c r="G79" s="61"/>
      <c r="H79" s="61"/>
      <c r="I79" s="61"/>
      <c r="J79" s="172"/>
    </row>
    <row r="80" spans="1:10" x14ac:dyDescent="0.2">
      <c r="A80" s="151"/>
      <c r="B80" s="136" t="s">
        <v>82</v>
      </c>
      <c r="C80" s="38">
        <v>1</v>
      </c>
      <c r="D80" s="41"/>
      <c r="E80" s="90"/>
      <c r="F80" s="61"/>
      <c r="G80" s="61"/>
      <c r="H80" s="61"/>
      <c r="I80" s="61"/>
      <c r="J80" s="172"/>
    </row>
    <row r="81" spans="1:12" x14ac:dyDescent="0.2">
      <c r="A81" s="157" t="s">
        <v>83</v>
      </c>
      <c r="B81" s="39"/>
      <c r="C81" s="37"/>
      <c r="D81" s="37"/>
      <c r="E81" s="89"/>
      <c r="F81" s="200"/>
      <c r="G81" s="200"/>
      <c r="H81" s="200"/>
      <c r="I81" s="200"/>
      <c r="J81" s="201"/>
    </row>
    <row r="82" spans="1:12" x14ac:dyDescent="0.2">
      <c r="A82" s="157"/>
      <c r="B82" s="39" t="s">
        <v>84</v>
      </c>
      <c r="C82" s="38">
        <v>1</v>
      </c>
      <c r="D82" s="38"/>
      <c r="E82" s="89"/>
      <c r="F82" s="60"/>
      <c r="G82" s="60"/>
      <c r="H82" s="60"/>
      <c r="I82" s="60"/>
      <c r="J82" s="171"/>
    </row>
    <row r="83" spans="1:12" x14ac:dyDescent="0.2">
      <c r="A83" s="151"/>
      <c r="B83" s="39" t="s">
        <v>85</v>
      </c>
      <c r="C83" s="38">
        <v>0.3</v>
      </c>
      <c r="D83" s="41"/>
      <c r="E83" s="90"/>
      <c r="F83" s="61"/>
      <c r="G83" s="61"/>
      <c r="H83" s="61"/>
      <c r="I83" s="61"/>
      <c r="J83" s="172"/>
    </row>
    <row r="84" spans="1:12" x14ac:dyDescent="0.2">
      <c r="A84" s="151"/>
      <c r="B84" s="39" t="s">
        <v>86</v>
      </c>
      <c r="C84" s="38">
        <v>0.2</v>
      </c>
      <c r="D84" s="41"/>
      <c r="E84" s="90"/>
      <c r="F84" s="61"/>
      <c r="G84" s="61"/>
      <c r="H84" s="61"/>
      <c r="I84" s="61"/>
      <c r="J84" s="172"/>
    </row>
    <row r="85" spans="1:12" x14ac:dyDescent="0.2">
      <c r="A85" s="157" t="s">
        <v>87</v>
      </c>
      <c r="B85" s="39"/>
      <c r="C85" s="38"/>
      <c r="D85" s="38"/>
      <c r="E85" s="89"/>
      <c r="F85" s="200"/>
      <c r="G85" s="200"/>
      <c r="H85" s="200"/>
      <c r="I85" s="200"/>
      <c r="J85" s="201"/>
    </row>
    <row r="86" spans="1:12" x14ac:dyDescent="0.2">
      <c r="A86" s="157"/>
      <c r="B86" s="39" t="s">
        <v>88</v>
      </c>
      <c r="C86" s="38">
        <v>1</v>
      </c>
      <c r="D86" s="38"/>
      <c r="E86" s="89"/>
      <c r="F86" s="60"/>
      <c r="G86" s="60"/>
      <c r="H86" s="60"/>
      <c r="I86" s="60"/>
      <c r="J86" s="171"/>
    </row>
    <row r="87" spans="1:12" x14ac:dyDescent="0.2">
      <c r="A87" s="151"/>
      <c r="B87" s="39" t="s">
        <v>89</v>
      </c>
      <c r="C87" s="38">
        <v>0.9</v>
      </c>
      <c r="D87" s="41"/>
      <c r="E87" s="90"/>
      <c r="F87" s="61"/>
      <c r="G87" s="61"/>
      <c r="H87" s="61"/>
      <c r="I87" s="61"/>
      <c r="J87" s="172"/>
    </row>
    <row r="88" spans="1:12" ht="13.5" thickBot="1" x14ac:dyDescent="0.25">
      <c r="A88" s="151"/>
      <c r="B88" s="27"/>
      <c r="C88" s="27"/>
      <c r="D88" s="85"/>
      <c r="E88" s="93"/>
      <c r="F88" s="61"/>
      <c r="G88" s="202"/>
      <c r="H88" s="202"/>
      <c r="I88" s="202"/>
      <c r="J88" s="203"/>
    </row>
    <row r="89" spans="1:12" s="9" customFormat="1" ht="32.25" thickBot="1" x14ac:dyDescent="0.25">
      <c r="A89" s="161" t="s">
        <v>90</v>
      </c>
      <c r="B89" s="29" t="s">
        <v>91</v>
      </c>
      <c r="C89" s="29"/>
      <c r="D89" s="88"/>
      <c r="E89" s="31" t="s">
        <v>45</v>
      </c>
      <c r="F89" s="116">
        <f>IF(F42&gt;0,F42*F46*F50*F54*F61*F66*F69*F74*F81*F85,0)</f>
        <v>0</v>
      </c>
      <c r="G89" s="116">
        <f>IF(G42&gt;0,G42*G46*G50*G54*G61*G66*G69*G74*G81*G85,0)</f>
        <v>0</v>
      </c>
      <c r="H89" s="116">
        <f>IF(H42&gt;0,H42*H46*H50*H54*H61*H66*H69*H74*H81*H85,0)</f>
        <v>0</v>
      </c>
      <c r="I89" s="116">
        <f>IF(I42&gt;0,I42*I46*I50*I54*I61*I66*I69*I74*I81*I85,0)</f>
        <v>0</v>
      </c>
      <c r="J89" s="180">
        <f>IF(J42&gt;0,J42*J46*J50*J54*J61*J66*J69*J74*J81*J85,0)</f>
        <v>0</v>
      </c>
      <c r="K89" s="8"/>
      <c r="L89" s="8"/>
    </row>
    <row r="90" spans="1:12" s="5" customFormat="1" ht="13.15" customHeight="1" thickBot="1" x14ac:dyDescent="0.25">
      <c r="A90" s="169"/>
      <c r="B90" s="30"/>
      <c r="C90" s="30"/>
      <c r="D90" s="30"/>
      <c r="E90" s="45"/>
      <c r="F90" s="115"/>
      <c r="G90" s="115"/>
      <c r="H90" s="115"/>
      <c r="I90" s="115"/>
      <c r="J90" s="181"/>
    </row>
    <row r="91" spans="1:12" s="10" customFormat="1" ht="16.5" thickBot="1" x14ac:dyDescent="0.25">
      <c r="A91" s="182"/>
      <c r="B91" s="29" t="s">
        <v>92</v>
      </c>
      <c r="C91" s="46"/>
      <c r="D91" s="46"/>
      <c r="E91" s="47"/>
      <c r="F91" s="48" t="s">
        <v>8</v>
      </c>
      <c r="G91" s="48" t="s">
        <v>9</v>
      </c>
      <c r="H91" s="48" t="s">
        <v>10</v>
      </c>
      <c r="I91" s="48" t="s">
        <v>11</v>
      </c>
      <c r="J91" s="183" t="s">
        <v>12</v>
      </c>
    </row>
    <row r="92" spans="1:12" x14ac:dyDescent="0.2">
      <c r="A92" s="169"/>
      <c r="B92" s="35"/>
      <c r="C92" s="49"/>
      <c r="D92" s="49"/>
      <c r="E92" s="49"/>
      <c r="F92" s="50" t="s">
        <v>93</v>
      </c>
      <c r="G92" s="50"/>
      <c r="H92" s="50"/>
      <c r="I92" s="50"/>
      <c r="J92" s="184"/>
    </row>
    <row r="93" spans="1:12" x14ac:dyDescent="0.2">
      <c r="A93" s="151"/>
      <c r="B93" s="27" t="s">
        <v>94</v>
      </c>
      <c r="C93" s="14"/>
      <c r="D93" s="14"/>
      <c r="E93" s="14"/>
      <c r="F93" s="101">
        <v>0</v>
      </c>
      <c r="G93" s="79">
        <v>1</v>
      </c>
      <c r="H93" s="79">
        <v>1</v>
      </c>
      <c r="I93" s="79">
        <v>1</v>
      </c>
      <c r="J93" s="158">
        <v>1</v>
      </c>
    </row>
    <row r="94" spans="1:12" x14ac:dyDescent="0.2">
      <c r="A94" s="151"/>
      <c r="B94" s="27" t="s">
        <v>95</v>
      </c>
      <c r="C94" s="14"/>
      <c r="D94" s="14"/>
      <c r="E94" s="14"/>
      <c r="F94" s="108"/>
      <c r="G94" s="110">
        <v>0</v>
      </c>
      <c r="H94" s="79">
        <v>1</v>
      </c>
      <c r="I94" s="79">
        <v>1</v>
      </c>
      <c r="J94" s="158">
        <v>1</v>
      </c>
    </row>
    <row r="95" spans="1:12" x14ac:dyDescent="0.2">
      <c r="A95" s="151"/>
      <c r="B95" s="27" t="s">
        <v>96</v>
      </c>
      <c r="C95" s="14"/>
      <c r="D95" s="14"/>
      <c r="E95" s="14"/>
      <c r="F95" s="108"/>
      <c r="G95" s="108"/>
      <c r="H95" s="110">
        <v>0</v>
      </c>
      <c r="I95" s="79">
        <v>1</v>
      </c>
      <c r="J95" s="158">
        <v>1</v>
      </c>
    </row>
    <row r="96" spans="1:12" x14ac:dyDescent="0.2">
      <c r="A96" s="151"/>
      <c r="B96" s="27" t="s">
        <v>97</v>
      </c>
      <c r="C96" s="14"/>
      <c r="D96" s="14"/>
      <c r="E96" s="14"/>
      <c r="F96" s="108"/>
      <c r="G96" s="108"/>
      <c r="H96" s="108"/>
      <c r="I96" s="110">
        <v>0</v>
      </c>
      <c r="J96" s="158">
        <v>1</v>
      </c>
    </row>
    <row r="97" spans="1:12" x14ac:dyDescent="0.2">
      <c r="A97" s="151"/>
      <c r="B97" s="27" t="s">
        <v>98</v>
      </c>
      <c r="C97" s="14"/>
      <c r="D97" s="14"/>
      <c r="E97" s="14"/>
      <c r="F97" s="109"/>
      <c r="G97" s="109"/>
      <c r="H97" s="109"/>
      <c r="I97" s="109"/>
      <c r="J97" s="185">
        <v>0</v>
      </c>
    </row>
    <row r="98" spans="1:12" x14ac:dyDescent="0.2">
      <c r="A98" s="157"/>
      <c r="B98" s="17"/>
      <c r="C98" s="14"/>
      <c r="D98" s="14"/>
      <c r="E98" s="14"/>
      <c r="F98" s="66"/>
      <c r="G98" s="66"/>
      <c r="H98" s="66"/>
      <c r="I98" s="66"/>
      <c r="J98" s="186"/>
    </row>
    <row r="99" spans="1:12" ht="13.5" thickBot="1" x14ac:dyDescent="0.25">
      <c r="A99" s="151"/>
      <c r="B99" s="51"/>
      <c r="C99" s="51"/>
      <c r="D99" s="51"/>
      <c r="E99" s="52"/>
      <c r="F99" s="64"/>
      <c r="G99" s="64"/>
      <c r="H99" s="65"/>
      <c r="I99" s="65"/>
      <c r="J99" s="179"/>
    </row>
    <row r="100" spans="1:12" ht="16.5" thickBot="1" x14ac:dyDescent="0.25">
      <c r="A100" s="169"/>
      <c r="B100" s="29" t="s">
        <v>99</v>
      </c>
      <c r="C100" s="30"/>
      <c r="D100" s="30"/>
      <c r="E100" s="45"/>
      <c r="F100" s="207" t="s">
        <v>114</v>
      </c>
      <c r="G100" s="208"/>
      <c r="H100" s="208"/>
      <c r="I100" s="208"/>
      <c r="J100" s="209"/>
    </row>
    <row r="101" spans="1:12" x14ac:dyDescent="0.2">
      <c r="A101" s="151"/>
      <c r="B101" s="27"/>
      <c r="C101" s="17"/>
      <c r="D101" s="17"/>
      <c r="E101" s="105"/>
      <c r="F101" s="106" t="s">
        <v>8</v>
      </c>
      <c r="G101" s="106" t="s">
        <v>9</v>
      </c>
      <c r="H101" s="106" t="s">
        <v>10</v>
      </c>
      <c r="I101" s="106" t="s">
        <v>11</v>
      </c>
      <c r="J101" s="187" t="s">
        <v>12</v>
      </c>
    </row>
    <row r="102" spans="1:12" x14ac:dyDescent="0.2">
      <c r="A102" s="151"/>
      <c r="B102" s="54" t="s">
        <v>100</v>
      </c>
      <c r="C102" s="55"/>
      <c r="D102" s="55"/>
      <c r="E102" s="102"/>
      <c r="F102" s="28" t="str">
        <f>IF(F89=0,"",EXP((F89+40-F93)/43))</f>
        <v/>
      </c>
      <c r="G102" s="28" t="str">
        <f>IF(G89=0,"",IF(F89*G89=0,"",IF(G93*G89=0,"Abstand",EXP((F89+40-G93)/43))))</f>
        <v/>
      </c>
      <c r="H102" s="28" t="str">
        <f>IF(F89=0,"",IF(H89*F89=0,"",IF(H93*H89=0,"Abstand",EXP((F89+40-H93)/43))))</f>
        <v/>
      </c>
      <c r="I102" s="28" t="str">
        <f>IF(F89=0,"",IF(I89*F89=0,"",IF(I93*I89=0,"Abstand",EXP((F89+40-I93)/43))))</f>
        <v/>
      </c>
      <c r="J102" s="188" t="str">
        <f>IF(F89=0,"",IF(J89*F89=0,"",IF(J93*J89=0,"Abstand",EXP((F89+40-J93)/43))))</f>
        <v/>
      </c>
    </row>
    <row r="103" spans="1:12" x14ac:dyDescent="0.2">
      <c r="A103" s="151"/>
      <c r="B103" s="54" t="s">
        <v>101</v>
      </c>
      <c r="C103" s="55"/>
      <c r="D103" s="55"/>
      <c r="E103" s="102"/>
      <c r="F103" s="28" t="str">
        <f>IF(G89=0,"",IF(G89*F89=0,"",IF(G93*F89=0,"Abstand",EXP((G89+40-G93)/43))))</f>
        <v/>
      </c>
      <c r="G103" s="28" t="str">
        <f>IF(G89=0,"",EXP((G89+40-G94)/43))</f>
        <v/>
      </c>
      <c r="H103" s="28" t="str">
        <f>IF(G89=0,"",IF(H89*G89=0,"",IF(H94*H89=0,"Abstand",EXP((G89+40-H94)/43))))</f>
        <v/>
      </c>
      <c r="I103" s="28" t="str">
        <f>IF(G89=0,"",IF(I89*G89=0,"",IF(I94*I89=0,"Abstand",EXP((G89+40-I94)/43))))</f>
        <v/>
      </c>
      <c r="J103" s="188" t="str">
        <f>IF(G89=0,"",IF(J89*G89=0,"",IF(J94*J89=0,"Abstand",EXP((G89+40-J94)/43))))</f>
        <v/>
      </c>
    </row>
    <row r="104" spans="1:12" x14ac:dyDescent="0.2">
      <c r="A104" s="151"/>
      <c r="B104" s="54" t="s">
        <v>102</v>
      </c>
      <c r="C104" s="55"/>
      <c r="D104" s="55"/>
      <c r="E104" s="102"/>
      <c r="F104" s="28" t="str">
        <f>IF(H89=0,"",IF(H89*F89=0,"",IF(H93*F89=0,"Abstand",EXP((H89+40-H93)/43))))</f>
        <v/>
      </c>
      <c r="G104" s="28" t="str">
        <f>IF(G89=0,"",IF(H89*G89=0,"",IF(H94*G89=0,"Abstand",EXP((H89+40-H94)/43))))</f>
        <v/>
      </c>
      <c r="H104" s="28" t="str">
        <f>IF(H89=0,"",EXP((H89+40-H95)/43))</f>
        <v/>
      </c>
      <c r="I104" s="28" t="str">
        <f>IF(H89=0,"",IF(I89*H89=0,"",IF(I95*I89=0,"Abstand",EXP((H89+40-I95)/43))))</f>
        <v/>
      </c>
      <c r="J104" s="188" t="str">
        <f>IF(H89=0,"",IF(J89*H89=0,"",IF(J95*J89=0,"Abstand",EXP((H89+40-J95)/43))))</f>
        <v/>
      </c>
    </row>
    <row r="105" spans="1:12" x14ac:dyDescent="0.2">
      <c r="A105" s="151"/>
      <c r="B105" s="54" t="s">
        <v>103</v>
      </c>
      <c r="C105" s="55"/>
      <c r="D105" s="55"/>
      <c r="E105" s="102"/>
      <c r="F105" s="28" t="str">
        <f>IF(I89=0,"",IF(I89*F89=0,"",IF(I93*F89=0,"Abstand",EXP((I89+40-I93)/43))))</f>
        <v/>
      </c>
      <c r="G105" s="28" t="str">
        <f>IF(G89=0,"",IF(I89*G89=0,"",IF(I94*G89=0,"Abstand",EXP((I89+40-I94)/43))))</f>
        <v/>
      </c>
      <c r="H105" s="28" t="str">
        <f>IF(H89=0,"",IF(I89*H89=0,"",IF(I95*H89=0,"Abstand",EXP((I89+40-I95)/43))))</f>
        <v/>
      </c>
      <c r="I105" s="28" t="str">
        <f>IF(I89=0,"",EXP((I89+40-I96)/43))</f>
        <v/>
      </c>
      <c r="J105" s="188" t="str">
        <f>IF(I89=0,"",IF(J89*I89=0,"",IF(J96*J89=0,"Abstand",EXP((I89+40-J96)/43))))</f>
        <v/>
      </c>
    </row>
    <row r="106" spans="1:12" x14ac:dyDescent="0.2">
      <c r="A106" s="151"/>
      <c r="B106" s="54" t="s">
        <v>104</v>
      </c>
      <c r="C106" s="55"/>
      <c r="D106" s="55"/>
      <c r="E106" s="102"/>
      <c r="F106" s="28" t="str">
        <f>IF(J89=0,"",IF(J89*F89=0,"",IF(J93*F89=0,"Abstand",EXP((J89+40-J93)/43))))</f>
        <v/>
      </c>
      <c r="G106" s="28" t="str">
        <f>IF(G89=0,"",IF(J89*J89=0,"",IF(J94*G89=0,"Abstand",EXP((J89+40-J94)/43))))</f>
        <v/>
      </c>
      <c r="H106" s="28" t="str">
        <f>IF(H89=0,"",IF(J89*H89=0,"",IF(J95*H89=0,"Abstand",EXP((J89+40-J95)/43))))</f>
        <v/>
      </c>
      <c r="I106" s="28" t="str">
        <f>IF(I89=0,"",IF(J89*I89=0,"",IF(J96*I89=0,"Abstand",EXP((J89+40-J96)/43))))</f>
        <v/>
      </c>
      <c r="J106" s="188" t="str">
        <f>IF(J89=0,"",EXP((J89+40-J97)/43))</f>
        <v/>
      </c>
    </row>
    <row r="107" spans="1:12" x14ac:dyDescent="0.2">
      <c r="A107" s="151"/>
      <c r="B107" s="54"/>
      <c r="C107" s="55"/>
      <c r="D107" s="55"/>
      <c r="E107" s="103"/>
      <c r="F107" s="28"/>
      <c r="G107" s="28"/>
      <c r="H107" s="28"/>
      <c r="I107" s="28"/>
      <c r="J107" s="188"/>
    </row>
    <row r="108" spans="1:12" x14ac:dyDescent="0.2">
      <c r="A108" s="151"/>
      <c r="B108" s="54" t="s">
        <v>105</v>
      </c>
      <c r="C108" s="55"/>
      <c r="D108" s="55"/>
      <c r="E108" s="104"/>
      <c r="F108" s="100" t="str">
        <f>IF(SUM(F102:F107)&gt;0,SUM(F102:F107),"")</f>
        <v/>
      </c>
      <c r="G108" s="100" t="str">
        <f>IF(SUM(G102:G107)&gt;0,SUM(G102:G107),"")</f>
        <v/>
      </c>
      <c r="H108" s="100" t="str">
        <f>IF(SUM(H102:H107)&gt;0,SUM(H102:H107),"")</f>
        <v/>
      </c>
      <c r="I108" s="100" t="str">
        <f>IF(SUM(I102:I107)&gt;0,SUM(I102:I107),"")</f>
        <v/>
      </c>
      <c r="J108" s="189" t="str">
        <f>IF(SUM(J102:J107)&gt;0,SUM(J102:J107),"")</f>
        <v/>
      </c>
    </row>
    <row r="109" spans="1:12" x14ac:dyDescent="0.2">
      <c r="A109" s="157"/>
      <c r="B109" s="17"/>
      <c r="C109" s="17"/>
      <c r="D109" s="17"/>
      <c r="E109" s="16"/>
      <c r="F109" s="67"/>
      <c r="G109" s="68"/>
      <c r="H109" s="68"/>
      <c r="I109" s="68"/>
      <c r="J109" s="190"/>
    </row>
    <row r="110" spans="1:12" ht="13.5" thickBot="1" x14ac:dyDescent="0.25">
      <c r="A110" s="151"/>
      <c r="B110" s="51"/>
      <c r="C110" s="51"/>
      <c r="D110" s="51"/>
      <c r="E110" s="52"/>
      <c r="F110" s="64"/>
      <c r="G110" s="65"/>
      <c r="H110" s="65"/>
      <c r="I110" s="65"/>
      <c r="J110" s="179"/>
    </row>
    <row r="111" spans="1:12" s="11" customFormat="1" ht="37.5" customHeight="1" thickBot="1" x14ac:dyDescent="0.25">
      <c r="A111" s="191" t="s">
        <v>106</v>
      </c>
      <c r="B111" s="210" t="s">
        <v>117</v>
      </c>
      <c r="C111" s="211"/>
      <c r="D111" s="211"/>
      <c r="E111" s="212"/>
      <c r="F111" s="48" t="s">
        <v>8</v>
      </c>
      <c r="G111" s="48" t="s">
        <v>9</v>
      </c>
      <c r="H111" s="48" t="s">
        <v>10</v>
      </c>
      <c r="I111" s="48" t="s">
        <v>11</v>
      </c>
      <c r="J111" s="183" t="s">
        <v>12</v>
      </c>
      <c r="K111" s="10"/>
      <c r="L111" s="10"/>
    </row>
    <row r="112" spans="1:12" x14ac:dyDescent="0.2">
      <c r="A112" s="169"/>
      <c r="B112" s="112"/>
      <c r="C112" s="111" t="s">
        <v>107</v>
      </c>
      <c r="D112" s="53"/>
      <c r="E112" s="107"/>
      <c r="F112" s="113"/>
      <c r="G112" s="113"/>
      <c r="H112" s="113"/>
      <c r="I112" s="113"/>
      <c r="J112" s="192"/>
    </row>
    <row r="113" spans="1:12" s="11" customFormat="1" ht="15.75" x14ac:dyDescent="0.2">
      <c r="A113" s="140"/>
      <c r="B113" s="69" t="s">
        <v>111</v>
      </c>
      <c r="C113" s="70"/>
      <c r="D113" s="70"/>
      <c r="E113" s="83" t="s">
        <v>45</v>
      </c>
      <c r="F113" s="81" t="str">
        <f>IF(F$89&gt;0,43*LN(F$108)-40,"")</f>
        <v/>
      </c>
      <c r="G113" s="81" t="str">
        <f>IF(G$89&gt;0,43*LN(G108)-40,"")</f>
        <v/>
      </c>
      <c r="H113" s="81" t="str">
        <f>IF(H$89&gt;0,43*LN(H108)-40,"")</f>
        <v/>
      </c>
      <c r="I113" s="81" t="str">
        <f>IF(I$89&gt;0,43*LN(I108)-40,"")</f>
        <v/>
      </c>
      <c r="J113" s="193" t="str">
        <f>IF(J$89&gt;0,43*LN(J108)-40,"")</f>
        <v/>
      </c>
      <c r="K113" s="10"/>
      <c r="L113" s="10"/>
    </row>
    <row r="114" spans="1:12" s="11" customFormat="1" ht="15.75" x14ac:dyDescent="0.2">
      <c r="A114" s="140"/>
      <c r="B114" s="69" t="s">
        <v>112</v>
      </c>
      <c r="C114" s="70"/>
      <c r="D114" s="70"/>
      <c r="E114" s="83" t="s">
        <v>45</v>
      </c>
      <c r="F114" s="81" t="str">
        <f>IF(F$89&gt;0,(43*LN(F$108)-40)*0.7,"")</f>
        <v/>
      </c>
      <c r="G114" s="81" t="str">
        <f>IF(G$89&gt;0,(43*LN(G$108)-40)*0.7,"")</f>
        <v/>
      </c>
      <c r="H114" s="81" t="str">
        <f>IF(H$89&gt;0,(43*LN(H$108)-40)*0.7,"")</f>
        <v/>
      </c>
      <c r="I114" s="81" t="str">
        <f>IF(I$89&gt;0,(43*LN(I$108)-40)*0.7,"")</f>
        <v/>
      </c>
      <c r="J114" s="193" t="str">
        <f>IF(J$89&gt;0,(43*LN(J$108)-40)*0.7,"")</f>
        <v/>
      </c>
      <c r="K114" s="10"/>
      <c r="L114" s="10"/>
    </row>
    <row r="115" spans="1:12" s="11" customFormat="1" ht="15.75" x14ac:dyDescent="0.2">
      <c r="A115" s="140"/>
      <c r="B115" s="69" t="s">
        <v>113</v>
      </c>
      <c r="C115" s="71"/>
      <c r="D115" s="71"/>
      <c r="E115" s="83" t="s">
        <v>45</v>
      </c>
      <c r="F115" s="99" t="str">
        <f>IF(F$89&gt;0,(43*LN(F$108)-40)*0.5,"")</f>
        <v/>
      </c>
      <c r="G115" s="99" t="str">
        <f>IF(G$89&gt;0,(43*LN(G$108)-40)*0.5,"")</f>
        <v/>
      </c>
      <c r="H115" s="99" t="str">
        <f>IF(H$89&gt;0,(43*LN(H$108)-40)*0.5,"")</f>
        <v/>
      </c>
      <c r="I115" s="99" t="str">
        <f>IF(I$89&gt;0,(43*LN(I$108)-40)*0.5,"")</f>
        <v/>
      </c>
      <c r="J115" s="194" t="str">
        <f>IF(J$89&gt;0,(43*LN(J$108)-40)*0.5,"")</f>
        <v/>
      </c>
      <c r="K115" s="10"/>
      <c r="L115" s="10"/>
    </row>
    <row r="116" spans="1:12" ht="13.5" thickBot="1" x14ac:dyDescent="0.25">
      <c r="A116" s="151"/>
      <c r="B116" s="27"/>
      <c r="C116" s="17"/>
      <c r="D116" s="17"/>
      <c r="E116" s="82"/>
      <c r="F116" s="97"/>
      <c r="G116" s="98"/>
      <c r="H116" s="98"/>
      <c r="I116" s="98"/>
      <c r="J116" s="195"/>
    </row>
    <row r="117" spans="1:12" x14ac:dyDescent="0.2">
      <c r="A117" s="169"/>
      <c r="B117" s="53"/>
      <c r="C117" s="53"/>
      <c r="D117" s="53"/>
      <c r="E117" s="45"/>
      <c r="F117" s="45"/>
      <c r="G117" s="53"/>
      <c r="H117" s="53"/>
      <c r="I117" s="53"/>
      <c r="J117" s="196"/>
    </row>
    <row r="118" spans="1:12" x14ac:dyDescent="0.2">
      <c r="A118" s="151" t="s">
        <v>108</v>
      </c>
      <c r="B118" s="51"/>
      <c r="C118" s="51"/>
      <c r="D118" s="51"/>
      <c r="E118" s="52"/>
      <c r="F118" s="52"/>
      <c r="G118" s="51"/>
      <c r="H118" s="51"/>
      <c r="I118" s="51"/>
      <c r="J118" s="197"/>
    </row>
    <row r="119" spans="1:12" x14ac:dyDescent="0.2">
      <c r="A119" s="151"/>
      <c r="B119" s="51"/>
      <c r="C119" s="51"/>
      <c r="D119" s="51"/>
      <c r="E119" s="52"/>
      <c r="F119" s="52"/>
      <c r="G119" s="51"/>
      <c r="H119" s="51"/>
      <c r="I119" s="51"/>
      <c r="J119" s="197"/>
    </row>
    <row r="120" spans="1:12" x14ac:dyDescent="0.2">
      <c r="A120" s="151"/>
      <c r="B120" s="51"/>
      <c r="C120" s="51"/>
      <c r="D120" s="51"/>
      <c r="E120" s="52"/>
      <c r="F120" s="52"/>
      <c r="G120" s="51"/>
      <c r="H120" s="51"/>
      <c r="I120" s="51"/>
      <c r="J120" s="197"/>
    </row>
    <row r="121" spans="1:12" x14ac:dyDescent="0.2">
      <c r="A121" s="151"/>
      <c r="B121" s="51"/>
      <c r="C121" s="51"/>
      <c r="D121" s="51"/>
      <c r="E121" s="52"/>
      <c r="F121" s="52"/>
      <c r="G121" s="51"/>
      <c r="H121" s="51"/>
      <c r="I121" s="51"/>
      <c r="J121" s="197"/>
    </row>
    <row r="122" spans="1:12" x14ac:dyDescent="0.2">
      <c r="A122" s="151"/>
      <c r="B122" s="51"/>
      <c r="C122" s="51"/>
      <c r="D122" s="51"/>
      <c r="E122" s="52"/>
      <c r="F122" s="52"/>
      <c r="G122" s="51"/>
      <c r="H122" s="51"/>
      <c r="I122" s="51"/>
      <c r="J122" s="197"/>
    </row>
    <row r="123" spans="1:12" x14ac:dyDescent="0.2">
      <c r="A123" s="151"/>
      <c r="B123" s="51"/>
      <c r="C123" s="51"/>
      <c r="D123" s="51"/>
      <c r="E123" s="52"/>
      <c r="F123" s="52"/>
      <c r="G123" s="51"/>
      <c r="H123" s="51"/>
      <c r="I123" s="51"/>
      <c r="J123" s="197"/>
    </row>
    <row r="124" spans="1:12" x14ac:dyDescent="0.2">
      <c r="A124" s="151"/>
      <c r="B124" s="51"/>
      <c r="C124" s="51"/>
      <c r="D124" s="51"/>
      <c r="E124" s="52"/>
      <c r="F124" s="52"/>
      <c r="G124" s="51"/>
      <c r="H124" s="51"/>
      <c r="I124" s="51"/>
      <c r="J124" s="197"/>
    </row>
    <row r="125" spans="1:12" x14ac:dyDescent="0.2">
      <c r="A125" s="151"/>
      <c r="B125" s="51"/>
      <c r="C125" s="51"/>
      <c r="D125" s="51"/>
      <c r="E125" s="52"/>
      <c r="F125" s="52"/>
      <c r="G125" s="51"/>
      <c r="H125" s="51"/>
      <c r="I125" s="51"/>
      <c r="J125" s="197"/>
    </row>
    <row r="126" spans="1:12" x14ac:dyDescent="0.2">
      <c r="A126" s="151"/>
      <c r="B126" s="51"/>
      <c r="C126" s="51"/>
      <c r="D126" s="51"/>
      <c r="E126" s="52"/>
      <c r="F126" s="52"/>
      <c r="G126" s="51"/>
      <c r="H126" s="51"/>
      <c r="I126" s="51"/>
      <c r="J126" s="197"/>
    </row>
    <row r="127" spans="1:12" x14ac:dyDescent="0.2">
      <c r="A127" s="151"/>
      <c r="B127" s="51"/>
      <c r="C127" s="51"/>
      <c r="D127" s="51"/>
      <c r="E127" s="52"/>
      <c r="F127" s="52"/>
      <c r="G127" s="51"/>
      <c r="H127" s="51"/>
      <c r="I127" s="51"/>
      <c r="J127" s="197"/>
    </row>
    <row r="128" spans="1:12" x14ac:dyDescent="0.2">
      <c r="A128" s="151"/>
      <c r="B128" s="51"/>
      <c r="C128" s="51"/>
      <c r="D128" s="51"/>
      <c r="E128" s="52"/>
      <c r="F128" s="52"/>
      <c r="G128" s="51"/>
      <c r="H128" s="51"/>
      <c r="I128" s="51"/>
      <c r="J128" s="197"/>
    </row>
    <row r="129" spans="1:10" x14ac:dyDescent="0.2">
      <c r="A129" s="151" t="s">
        <v>126</v>
      </c>
      <c r="B129" s="131"/>
      <c r="C129" s="129"/>
      <c r="D129" s="129"/>
      <c r="E129" s="130"/>
      <c r="F129" s="130"/>
      <c r="G129" s="129"/>
      <c r="H129" s="129"/>
      <c r="I129" s="129"/>
      <c r="J129" s="197"/>
    </row>
    <row r="130" spans="1:10" x14ac:dyDescent="0.2">
      <c r="A130" s="151"/>
      <c r="B130" s="51"/>
      <c r="C130" s="51"/>
      <c r="D130" s="51"/>
      <c r="E130" s="52"/>
      <c r="F130" s="52"/>
      <c r="G130" s="51"/>
      <c r="H130" s="51"/>
      <c r="I130" s="51"/>
      <c r="J130" s="197"/>
    </row>
    <row r="131" spans="1:10" x14ac:dyDescent="0.2">
      <c r="A131" s="151" t="s">
        <v>125</v>
      </c>
      <c r="B131" s="51"/>
      <c r="C131" s="51"/>
      <c r="D131" s="51"/>
      <c r="E131" s="52"/>
      <c r="F131" s="52"/>
      <c r="G131" s="51"/>
      <c r="H131" s="51"/>
      <c r="I131" s="51"/>
      <c r="J131" s="197"/>
    </row>
    <row r="132" spans="1:10" x14ac:dyDescent="0.2">
      <c r="A132" s="151" t="s">
        <v>124</v>
      </c>
      <c r="B132" s="51"/>
      <c r="C132" s="51"/>
      <c r="D132" s="51"/>
      <c r="E132" s="52"/>
      <c r="F132" s="52"/>
      <c r="G132" s="51"/>
      <c r="H132" s="51"/>
      <c r="I132" s="51"/>
      <c r="J132" s="197"/>
    </row>
    <row r="133" spans="1:10" x14ac:dyDescent="0.2">
      <c r="A133" s="151"/>
      <c r="B133" s="131"/>
      <c r="C133" s="129"/>
      <c r="D133" s="129"/>
      <c r="E133" s="130"/>
      <c r="F133" s="130"/>
      <c r="G133" s="129"/>
      <c r="H133" s="129"/>
      <c r="I133" s="129"/>
      <c r="J133" s="197"/>
    </row>
    <row r="134" spans="1:10" x14ac:dyDescent="0.2">
      <c r="A134" s="151"/>
      <c r="B134" s="51"/>
      <c r="C134" s="51"/>
      <c r="D134" s="51"/>
      <c r="E134" s="52"/>
      <c r="F134" s="52"/>
      <c r="G134" s="51"/>
      <c r="H134" s="51"/>
      <c r="I134" s="51"/>
      <c r="J134" s="197"/>
    </row>
    <row r="135" spans="1:10" ht="13.5" thickBot="1" x14ac:dyDescent="0.25">
      <c r="A135" s="175"/>
      <c r="B135" s="198"/>
      <c r="C135" s="198"/>
      <c r="D135" s="198"/>
      <c r="E135" s="93"/>
      <c r="F135" s="93"/>
      <c r="G135" s="198"/>
      <c r="H135" s="198"/>
      <c r="I135" s="198"/>
      <c r="J135" s="199"/>
    </row>
    <row r="137" spans="1:10" ht="13.5" thickBot="1" x14ac:dyDescent="0.25"/>
  </sheetData>
  <sheetProtection password="DDBE" sheet="1" objects="1" scenarios="1" selectLockedCells="1"/>
  <mergeCells count="4">
    <mergeCell ref="I2:J2"/>
    <mergeCell ref="F100:J100"/>
    <mergeCell ref="B111:E111"/>
    <mergeCell ref="H1:J1"/>
  </mergeCells>
  <phoneticPr fontId="0" type="noConversion"/>
  <printOptions horizontalCentered="1" verticalCentered="1"/>
  <pageMargins left="0.39370078740157483" right="0.42" top="0.53" bottom="0.63" header="0.51181102362204722" footer="0.22"/>
  <pageSetup paperSize="9" scale="76" fitToHeight="0" orientation="portrait" r:id="rId1"/>
  <headerFooter alignWithMargins="0">
    <oddHeader xml:space="preserve">&amp;C </oddHeader>
    <oddFooter>&amp;LBerechnung von Mindestabständen bei Tierhaltungsanlagen&amp;Rv2019.0-feap</oddFooter>
  </headerFooter>
  <rowBreaks count="1" manualBreakCount="1">
    <brk id="6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FAT 95</vt:lpstr>
      <vt:lpstr>'FAT 95'!BkmAmt</vt:lpstr>
      <vt:lpstr>'FAT 95'!BkmDirektion</vt:lpstr>
      <vt:lpstr>'FAT 95'!Druckbereich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Koller Peter</dc:creator>
  <cp:lastModifiedBy>Raphael Felber</cp:lastModifiedBy>
  <cp:lastPrinted>2014-10-27T10:52:53Z</cp:lastPrinted>
  <dcterms:created xsi:type="dcterms:W3CDTF">1999-04-19T14:01:23Z</dcterms:created>
  <dcterms:modified xsi:type="dcterms:W3CDTF">2019-03-18T13:01:19Z</dcterms:modified>
</cp:coreProperties>
</file>