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Baurecht StWE" sheetId="3" r:id="rId1"/>
  </sheets>
  <definedNames>
    <definedName name="_xlnm.Print_Area" localSheetId="0">'Baurecht StWE'!$A$1:$AK$54</definedName>
    <definedName name="Gesamt" localSheetId="0">'Baurecht StWE'!$AG$21</definedName>
    <definedName name="Geschäftlich" localSheetId="0">'Baurecht StWE'!$AG$22</definedName>
    <definedName name="Geschäftlich">#REF!</definedName>
    <definedName name="WRNN" localSheetId="0">'Baurecht StWE'!$AG$24</definedName>
    <definedName name="WRNN">#REF!</definedName>
  </definedNames>
  <calcPr calcId="145621"/>
</workbook>
</file>

<file path=xl/calcChain.xml><?xml version="1.0" encoding="utf-8"?>
<calcChain xmlns="http://schemas.openxmlformats.org/spreadsheetml/2006/main">
  <c r="Z43" i="3" l="1"/>
  <c r="Z41" i="3"/>
  <c r="Z33" i="3"/>
  <c r="D48" i="3" l="1"/>
  <c r="AJ25" i="3"/>
  <c r="D49" i="3" l="1"/>
  <c r="V22" i="3" l="1"/>
  <c r="V21" i="3"/>
  <c r="F53" i="3" l="1"/>
  <c r="C49" i="3"/>
  <c r="C48" i="3"/>
  <c r="AE42" i="3"/>
  <c r="AE40" i="3"/>
  <c r="Z34" i="3"/>
  <c r="Z32" i="3"/>
  <c r="AD23" i="3"/>
  <c r="K33" i="3" l="1"/>
  <c r="Z35" i="3"/>
  <c r="AF36" i="3" s="1"/>
  <c r="T33" i="3"/>
  <c r="T35" i="3" s="1"/>
  <c r="Z39" i="3" l="1"/>
  <c r="Z40" i="3" l="1"/>
  <c r="Z42" i="3" s="1"/>
  <c r="J39" i="3"/>
  <c r="AF44" i="3" l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B8" authorId="0">
      <text>
        <r>
          <rPr>
            <b/>
            <sz val="8"/>
            <color indexed="81"/>
            <rFont val="Tahoma"/>
            <family val="2"/>
          </rPr>
          <t xml:space="preserve">Mussfeld!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B13" authorId="0">
      <text>
        <r>
          <rPr>
            <b/>
            <sz val="8"/>
            <color indexed="81"/>
            <rFont val="Tahoma"/>
            <family val="2"/>
          </rPr>
          <t xml:space="preserve">Mussfeld!
Steuert die Altersentwertung!
</t>
        </r>
        <r>
          <rPr>
            <sz val="8"/>
            <color indexed="81"/>
            <rFont val="Tahoma"/>
            <family val="2"/>
          </rPr>
          <t xml:space="preserve">
PS: Baujahr kann aus zugmap.ch - Geodaten im Internet entnommen werden.</t>
        </r>
      </text>
    </comment>
    <comment ref="AB16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7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0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 xml:space="preserve">Für die Berechnung wird die Anzahl Zimmer +2 gerechnet, damit werden die übrigen Räume (Küche, Badezimmer, WC und Nebenräume wie Entrée, Estrich, Keller, Garage usw.) berücksichtigt.
</t>
        </r>
      </text>
    </comment>
  </commentList>
</comments>
</file>

<file path=xl/sharedStrings.xml><?xml version="1.0" encoding="utf-8"?>
<sst xmlns="http://schemas.openxmlformats.org/spreadsheetml/2006/main" count="61" uniqueCount="57">
  <si>
    <t>Neubewertung</t>
  </si>
  <si>
    <t>Erwerb 1987 und früher</t>
  </si>
  <si>
    <t>Zug</t>
  </si>
  <si>
    <t>Gemeinde</t>
  </si>
  <si>
    <t>Oberägeri</t>
  </si>
  <si>
    <t>Strasse/Nr.</t>
  </si>
  <si>
    <t>Unterägeri</t>
  </si>
  <si>
    <t>Anrede</t>
  </si>
  <si>
    <t>GBP-Nr.</t>
  </si>
  <si>
    <t>Menzingen</t>
  </si>
  <si>
    <t>Name</t>
  </si>
  <si>
    <t>Assek.-Nr.</t>
  </si>
  <si>
    <t>Baar</t>
  </si>
  <si>
    <t>Vorname</t>
  </si>
  <si>
    <t>Baujahr</t>
  </si>
  <si>
    <t>Cham</t>
  </si>
  <si>
    <t>Strasse</t>
  </si>
  <si>
    <t>Erwerbsdatum</t>
  </si>
  <si>
    <t>Hünenberg</t>
  </si>
  <si>
    <t>PLZ/Ort</t>
  </si>
  <si>
    <t>Geschäftlich genutze Räume?</t>
  </si>
  <si>
    <t>nein</t>
  </si>
  <si>
    <t>Steinhausen</t>
  </si>
  <si>
    <t>Risch</t>
  </si>
  <si>
    <t>Walchwil</t>
  </si>
  <si>
    <t>Neuheim</t>
  </si>
  <si>
    <t>ja</t>
  </si>
  <si>
    <t>Berechnung der steuerbaren Werte</t>
  </si>
  <si>
    <t>Ermittlung des Vermögenssteuerwertes</t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</si>
  <si>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</si>
  <si>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Ermittlung des Eigenmietwertes</t>
  </si>
  <si>
    <t>Verkehrsmietwert</t>
  </si>
  <si>
    <t>1)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</si>
  <si>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</si>
  <si>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</si>
  <si>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</si>
  <si>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</si>
  <si>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</si>
  <si>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Zug,</t>
  </si>
  <si>
    <t>Stockwerkeigentum im Baurecht</t>
  </si>
  <si>
    <t>INTERN</t>
  </si>
  <si>
    <t>Miteigentumsanteil</t>
  </si>
  <si>
    <t>Nebengebäude</t>
  </si>
  <si>
    <t>Verkehrswert</t>
  </si>
  <si>
    <t>Steuerwert</t>
  </si>
  <si>
    <t>Steuerwert per 1.1.1999</t>
  </si>
  <si>
    <t>+</t>
  </si>
  <si>
    <t>Zuschlag</t>
  </si>
  <si>
    <t>der wertvermeh. Investitionen seit 1999</t>
  </si>
  <si>
    <t>des Verkehrswertes</t>
  </si>
  <si>
    <t>des Fr. 750'000 übersteigenden Anteils des steuerlichen Verkehrswertes</t>
  </si>
  <si>
    <t>Verkehrsmietwert der privat genutzten Räumlichkeiten</t>
  </si>
  <si>
    <t>des steuerlichen Verkehrswertes bis Fr. 750'000</t>
  </si>
  <si>
    <t>Personen-Nr.</t>
  </si>
  <si>
    <t>Wohnrecht/Nutzniessung/       Ferienliegenschaft?</t>
  </si>
  <si>
    <t>Berechnungshilfe</t>
  </si>
  <si>
    <t>Vorlage www.zug.ch/tax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</si>
</sst>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000\-000\-00"/>
    <numFmt numFmtId="165" formatCode="dd/mm/yyyy;@"/>
    <numFmt numFmtId="166" formatCode="0.0"/>
    <numFmt numFmtId="167" formatCode="_ * #,##0_ ;_ * \-#,##0_ ;_ * &quot;-&quot;??_ ;_ @_ "/>
    <numFmt numFmtId="168" formatCode="0.000%"/>
    <numFmt numFmtId="169" formatCode="0.0%"/>
    <numFmt numFmtId="170" formatCode="[$-807]d/\ mmmm\ yyyy;@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ont="1" applyFill="1" applyBorder="1" applyProtection="1"/>
    <xf numFmtId="49" fontId="1" fillId="0" borderId="0" xfId="0" applyNumberFormat="1" applyFont="1" applyFill="1" applyBorder="1" applyProtection="1"/>
    <xf numFmtId="0" fontId="7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7" fontId="0" fillId="0" borderId="0" xfId="1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11" fillId="0" borderId="0" xfId="0" applyNumberFormat="1" applyFont="1" applyFill="1" applyBorder="1" applyProtection="1"/>
    <xf numFmtId="167" fontId="11" fillId="0" borderId="0" xfId="1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Protection="1"/>
    <xf numFmtId="0" fontId="15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" fontId="1" fillId="0" borderId="0" xfId="1" applyNumberFormat="1" applyFont="1" applyFill="1" applyBorder="1" applyAlignment="1" applyProtection="1">
      <alignment horizontal="left"/>
    </xf>
    <xf numFmtId="49" fontId="1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167" fontId="0" fillId="0" borderId="0" xfId="1" applyNumberFormat="1" applyFont="1" applyFill="1" applyBorder="1" applyAlignment="1" applyProtection="1">
      <alignment horizontal="center"/>
    </xf>
    <xf numFmtId="170" fontId="3" fillId="0" borderId="0" xfId="0" applyNumberFormat="1" applyFont="1" applyFill="1" applyBorder="1" applyAlignment="1" applyProtection="1">
      <alignment vertical="top" wrapText="1"/>
    </xf>
    <xf numFmtId="167" fontId="4" fillId="0" borderId="0" xfId="1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left"/>
    </xf>
    <xf numFmtId="49" fontId="8" fillId="0" borderId="1" xfId="0" applyNumberFormat="1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0" fillId="0" borderId="1" xfId="0" applyFill="1" applyBorder="1" applyProtection="1"/>
    <xf numFmtId="49" fontId="0" fillId="0" borderId="0" xfId="0" applyNumberFormat="1" applyFill="1" applyBorder="1" applyAlignment="1" applyProtection="1">
      <protection locked="0"/>
    </xf>
    <xf numFmtId="0" fontId="17" fillId="0" borderId="0" xfId="0" applyNumberFormat="1" applyFont="1" applyFill="1" applyBorder="1" applyProtection="1"/>
    <xf numFmtId="0" fontId="18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right" vertical="top" wrapText="1"/>
    </xf>
    <xf numFmtId="170" fontId="3" fillId="0" borderId="0" xfId="0" applyNumberFormat="1" applyFont="1" applyFill="1" applyBorder="1" applyAlignment="1" applyProtection="1">
      <alignment horizontal="left" vertical="top" wrapText="1"/>
    </xf>
    <xf numFmtId="167" fontId="2" fillId="0" borderId="3" xfId="1" applyNumberFormat="1" applyFont="1" applyFill="1" applyBorder="1" applyAlignment="1" applyProtection="1">
      <alignment horizontal="right"/>
    </xf>
    <xf numFmtId="168" fontId="0" fillId="0" borderId="0" xfId="1" applyNumberFormat="1" applyFont="1" applyFill="1" applyBorder="1" applyAlignment="1" applyProtection="1">
      <alignment horizontal="center"/>
    </xf>
    <xf numFmtId="167" fontId="0" fillId="0" borderId="0" xfId="1" applyNumberFormat="1" applyFont="1" applyFill="1" applyBorder="1" applyAlignment="1" applyProtection="1">
      <alignment horizontal="right"/>
    </xf>
    <xf numFmtId="167" fontId="0" fillId="0" borderId="1" xfId="1" applyNumberFormat="1" applyFont="1" applyFill="1" applyBorder="1" applyAlignment="1" applyProtection="1">
      <alignment horizontal="right"/>
    </xf>
    <xf numFmtId="167" fontId="0" fillId="0" borderId="2" xfId="1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left" vertical="top" wrapText="1"/>
    </xf>
    <xf numFmtId="167" fontId="0" fillId="0" borderId="2" xfId="0" applyNumberFormat="1" applyFill="1" applyBorder="1" applyAlignment="1" applyProtection="1">
      <alignment horizontal="right"/>
    </xf>
    <xf numFmtId="169" fontId="11" fillId="0" borderId="0" xfId="0" applyNumberFormat="1" applyFont="1" applyFill="1" applyBorder="1" applyAlignment="1" applyProtection="1">
      <alignment horizontal="left"/>
    </xf>
    <xf numFmtId="169" fontId="11" fillId="0" borderId="0" xfId="0" applyNumberFormat="1" applyFont="1" applyFill="1" applyBorder="1" applyAlignment="1" applyProtection="1">
      <alignment horizontal="left" vertical="top"/>
    </xf>
    <xf numFmtId="9" fontId="1" fillId="0" borderId="0" xfId="0" applyNumberFormat="1" applyFont="1" applyFill="1" applyBorder="1" applyAlignment="1" applyProtection="1">
      <alignment horizontal="center"/>
    </xf>
    <xf numFmtId="9" fontId="1" fillId="0" borderId="0" xfId="0" applyNumberFormat="1" applyFont="1" applyFill="1" applyBorder="1" applyAlignment="1" applyProtection="1">
      <alignment horizontal="left"/>
    </xf>
    <xf numFmtId="167" fontId="1" fillId="0" borderId="2" xfId="1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 wrapText="1"/>
    </xf>
    <xf numFmtId="167" fontId="8" fillId="0" borderId="0" xfId="1" applyNumberFormat="1" applyFont="1" applyFill="1" applyBorder="1" applyAlignment="1" applyProtection="1">
      <alignment horizontal="right"/>
    </xf>
    <xf numFmtId="167" fontId="8" fillId="2" borderId="1" xfId="1" applyNumberFormat="1" applyFont="1" applyFill="1" applyBorder="1" applyAlignment="1" applyProtection="1">
      <alignment horizontal="right"/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7" fontId="0" fillId="2" borderId="0" xfId="1" applyNumberFormat="1" applyFont="1" applyFill="1" applyBorder="1" applyAlignment="1" applyProtection="1">
      <alignment horizontal="right"/>
      <protection locked="0"/>
    </xf>
    <xf numFmtId="167" fontId="8" fillId="0" borderId="0" xfId="1" applyNumberFormat="1" applyFont="1" applyFill="1" applyBorder="1" applyAlignment="1" applyProtection="1">
      <alignment horizontal="center"/>
    </xf>
    <xf numFmtId="166" fontId="1" fillId="2" borderId="0" xfId="1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165" fontId="1" fillId="2" borderId="0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0"/>
  <sheetViews>
    <sheetView showGridLines="0" showRowColHeaders="0" tabSelected="1" zoomScaleNormal="100" workbookViewId="0">
      <pane ySplit="6" topLeftCell="A7" activePane="bottomLeft" state="frozen"/>
      <selection activeCell="B47" sqref="B47:AI47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7" width="2.7109375" style="7" customWidth="1"/>
    <col min="28" max="32" width="2.5703125" style="7" customWidth="1"/>
    <col min="33" max="36" width="2.5703125" style="6" customWidth="1"/>
    <col min="37" max="37" width="2.5703125" style="18" customWidth="1"/>
    <col min="38" max="38" width="9.5703125" style="27" hidden="1" customWidth="1"/>
    <col min="39" max="16384" width="2.42578125" style="6"/>
  </cols>
  <sheetData>
    <row r="1" spans="1:38" ht="14.25" customHeight="1" x14ac:dyDescent="0.2">
      <c r="A1" s="1"/>
      <c r="B1" s="1"/>
      <c r="C1" s="1"/>
      <c r="D1" s="2" t="s">
        <v>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2"/>
      <c r="U1" s="1"/>
      <c r="V1" s="22"/>
      <c r="W1" s="1"/>
      <c r="X1" s="1"/>
      <c r="Z1" s="8"/>
      <c r="AA1" s="9"/>
      <c r="AB1" s="10"/>
      <c r="AC1" s="10"/>
      <c r="AD1" s="10"/>
      <c r="AE1" s="10"/>
      <c r="AF1" s="10"/>
      <c r="AG1" s="10"/>
      <c r="AH1" s="11"/>
      <c r="AI1" s="11"/>
      <c r="AJ1" s="11"/>
      <c r="AK1" s="4"/>
      <c r="AL1" s="5"/>
    </row>
    <row r="2" spans="1:38" ht="14.25" customHeight="1" x14ac:dyDescent="0.25">
      <c r="A2" s="1"/>
      <c r="B2" s="1"/>
      <c r="C2" s="1"/>
      <c r="D2" s="5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1"/>
      <c r="X2" s="1"/>
      <c r="Y2" s="8"/>
      <c r="Z2" s="8"/>
      <c r="AA2" s="10"/>
      <c r="AB2" s="10"/>
      <c r="AC2" s="12"/>
      <c r="AD2" s="12"/>
      <c r="AE2" s="13"/>
      <c r="AF2" s="12"/>
      <c r="AG2" s="12"/>
      <c r="AH2" s="11"/>
      <c r="AI2" s="11"/>
      <c r="AJ2" s="11"/>
      <c r="AK2" s="4"/>
      <c r="AL2" s="5"/>
    </row>
    <row r="3" spans="1:38" ht="20.25" x14ac:dyDescent="0.3">
      <c r="A3" s="1"/>
      <c r="B3" s="1"/>
      <c r="C3" s="1"/>
      <c r="D3" s="59" t="s">
        <v>55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2"/>
      <c r="W3" s="1"/>
      <c r="X3" s="1"/>
      <c r="Y3" s="8"/>
      <c r="Z3" s="8"/>
      <c r="AA3" s="10"/>
      <c r="AB3" s="10"/>
      <c r="AC3" s="12"/>
      <c r="AD3" s="12"/>
      <c r="AE3" s="13"/>
      <c r="AF3" s="12"/>
      <c r="AG3" s="12"/>
      <c r="AH3" s="11"/>
      <c r="AI3" s="11"/>
      <c r="AJ3" s="11"/>
      <c r="AK3" s="4"/>
      <c r="AL3" s="5"/>
    </row>
    <row r="4" spans="1:38" ht="14.25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Y4" s="6"/>
      <c r="Z4" s="8"/>
      <c r="AA4" s="10"/>
      <c r="AB4" s="86"/>
      <c r="AC4" s="86"/>
      <c r="AD4" s="10"/>
      <c r="AE4" s="6"/>
      <c r="AF4" s="6"/>
      <c r="AG4" s="10"/>
      <c r="AH4" s="11"/>
      <c r="AI4" s="11"/>
      <c r="AJ4" s="11"/>
      <c r="AK4" s="4"/>
      <c r="AL4" s="5"/>
    </row>
    <row r="5" spans="1:38" ht="14.25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39</v>
      </c>
      <c r="W5" s="1"/>
      <c r="X5" s="1"/>
      <c r="Y5" s="6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38" ht="14.25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6"/>
      <c r="V6" s="15" t="s">
        <v>1</v>
      </c>
      <c r="W6" s="1"/>
      <c r="X6" s="1"/>
      <c r="Y6" s="6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38" s="18" customFormat="1" ht="14.25" customHeight="1" x14ac:dyDescent="0.2">
      <c r="A7" s="16"/>
      <c r="B7" s="17"/>
      <c r="C7" s="16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B7" s="17"/>
      <c r="AC7" s="16"/>
      <c r="AD7" s="17"/>
      <c r="AE7" s="16"/>
      <c r="AF7" s="17"/>
      <c r="AG7" s="16"/>
      <c r="AH7" s="17"/>
      <c r="AI7" s="16"/>
      <c r="AJ7" s="17"/>
      <c r="AK7" s="16"/>
      <c r="AL7" s="41" t="s">
        <v>40</v>
      </c>
    </row>
    <row r="8" spans="1:38" ht="14.25" customHeight="1" x14ac:dyDescent="0.2">
      <c r="A8" s="1"/>
      <c r="C8" s="1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 t="s">
        <v>53</v>
      </c>
      <c r="W8" s="1"/>
      <c r="X8" s="1"/>
      <c r="AB8" s="87"/>
      <c r="AC8" s="87"/>
      <c r="AD8" s="87"/>
      <c r="AE8" s="87"/>
      <c r="AF8" s="87"/>
      <c r="AG8" s="1"/>
      <c r="AH8" s="1"/>
      <c r="AI8" s="1"/>
      <c r="AJ8" s="1"/>
      <c r="AK8" s="4"/>
      <c r="AL8" s="5"/>
    </row>
    <row r="9" spans="1:38" ht="14.25" customHeight="1" x14ac:dyDescent="0.2">
      <c r="A9" s="1"/>
      <c r="M9" s="1"/>
      <c r="N9" s="8"/>
      <c r="O9" s="8"/>
      <c r="P9" s="8"/>
      <c r="Q9" s="8"/>
      <c r="R9" s="8"/>
      <c r="S9" s="1"/>
      <c r="U9" s="6"/>
      <c r="V9" s="6" t="s">
        <v>3</v>
      </c>
      <c r="W9" s="1"/>
      <c r="X9" s="1"/>
      <c r="AB9" s="83"/>
      <c r="AC9" s="83"/>
      <c r="AD9" s="83"/>
      <c r="AE9" s="83"/>
      <c r="AF9" s="83"/>
      <c r="AG9" s="1"/>
      <c r="AH9" s="1"/>
      <c r="AI9" s="1"/>
      <c r="AJ9" s="1"/>
      <c r="AK9" s="4"/>
      <c r="AL9" s="5" t="s">
        <v>2</v>
      </c>
    </row>
    <row r="10" spans="1:38" ht="14.25" customHeight="1" x14ac:dyDescent="0.2">
      <c r="A10" s="1"/>
      <c r="D10" s="82" t="s">
        <v>7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"/>
      <c r="P10" s="1"/>
      <c r="Q10" s="1"/>
      <c r="R10" s="1"/>
      <c r="S10" s="1"/>
      <c r="U10" s="6"/>
      <c r="V10" s="6" t="s">
        <v>5</v>
      </c>
      <c r="W10" s="1"/>
      <c r="X10" s="1"/>
      <c r="Z10" s="42"/>
      <c r="AA10" s="42"/>
      <c r="AB10" s="82"/>
      <c r="AC10" s="83"/>
      <c r="AD10" s="83"/>
      <c r="AE10" s="83"/>
      <c r="AF10" s="83"/>
      <c r="AG10" s="83"/>
      <c r="AH10" s="83"/>
      <c r="AI10" s="83"/>
      <c r="AJ10" s="83"/>
      <c r="AK10" s="83"/>
      <c r="AL10" s="5" t="s">
        <v>4</v>
      </c>
    </row>
    <row r="11" spans="1:38" ht="14.25" customHeight="1" x14ac:dyDescent="0.2">
      <c r="A11" s="1"/>
      <c r="D11" s="82" t="s">
        <v>10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"/>
      <c r="P11" s="1"/>
      <c r="Q11" s="1"/>
      <c r="R11" s="1"/>
      <c r="S11" s="1"/>
      <c r="U11" s="6"/>
      <c r="V11" s="6" t="s">
        <v>8</v>
      </c>
      <c r="W11" s="20"/>
      <c r="AB11" s="82"/>
      <c r="AC11" s="83"/>
      <c r="AD11" s="83"/>
      <c r="AE11" s="83"/>
      <c r="AF11" s="83"/>
      <c r="AK11" s="6"/>
      <c r="AL11" s="5" t="s">
        <v>6</v>
      </c>
    </row>
    <row r="12" spans="1:38" ht="14.25" customHeight="1" x14ac:dyDescent="0.2">
      <c r="A12" s="1"/>
      <c r="D12" s="83" t="s">
        <v>13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4"/>
      <c r="P12" s="14"/>
      <c r="Q12" s="14"/>
      <c r="R12" s="14"/>
      <c r="S12" s="14"/>
      <c r="U12" s="6"/>
      <c r="V12" s="22" t="s">
        <v>11</v>
      </c>
      <c r="W12" s="1"/>
      <c r="X12" s="1"/>
      <c r="AB12" s="82"/>
      <c r="AC12" s="83"/>
      <c r="AD12" s="83"/>
      <c r="AE12" s="83"/>
      <c r="AF12" s="83"/>
      <c r="AG12" s="14"/>
      <c r="AH12" s="14"/>
      <c r="AI12" s="14"/>
      <c r="AJ12" s="14"/>
      <c r="AK12" s="4"/>
      <c r="AL12" s="5" t="s">
        <v>9</v>
      </c>
    </row>
    <row r="13" spans="1:38" ht="14.25" customHeight="1" x14ac:dyDescent="0.2">
      <c r="A13" s="1"/>
      <c r="D13" s="83" t="s">
        <v>16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"/>
      <c r="P13" s="1"/>
      <c r="Q13" s="1"/>
      <c r="R13" s="1"/>
      <c r="S13" s="1"/>
      <c r="U13" s="6"/>
      <c r="V13" s="22" t="s">
        <v>14</v>
      </c>
      <c r="W13" s="1"/>
      <c r="X13" s="1"/>
      <c r="Z13" s="6"/>
      <c r="AA13" s="6"/>
      <c r="AB13" s="84"/>
      <c r="AC13" s="84"/>
      <c r="AD13" s="84"/>
      <c r="AE13" s="84"/>
      <c r="AF13" s="84"/>
      <c r="AG13" s="1"/>
      <c r="AH13" s="1"/>
      <c r="AI13" s="1"/>
      <c r="AJ13" s="1"/>
      <c r="AK13" s="4"/>
      <c r="AL13" s="5" t="s">
        <v>12</v>
      </c>
    </row>
    <row r="14" spans="1:38" ht="14.25" customHeight="1" x14ac:dyDescent="0.2">
      <c r="A14" s="1"/>
      <c r="B14" s="1"/>
      <c r="C14" s="1"/>
      <c r="D14" s="83" t="s">
        <v>19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"/>
      <c r="P14" s="1"/>
      <c r="Q14" s="1"/>
      <c r="R14" s="1"/>
      <c r="S14" s="1"/>
      <c r="U14" s="6"/>
      <c r="V14" s="22" t="s">
        <v>41</v>
      </c>
      <c r="W14" s="1"/>
      <c r="X14" s="1"/>
      <c r="Z14" s="6"/>
      <c r="AA14" s="6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5" t="s">
        <v>15</v>
      </c>
    </row>
    <row r="15" spans="1:38" ht="14.25" customHeight="1" x14ac:dyDescent="0.2">
      <c r="A15" s="1"/>
      <c r="B15" s="1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U15" s="6"/>
      <c r="V15" s="22" t="s">
        <v>42</v>
      </c>
      <c r="W15" s="1"/>
      <c r="X15" s="1"/>
      <c r="Z15" s="43"/>
      <c r="AA15" s="43"/>
      <c r="AB15" s="82"/>
      <c r="AC15" s="83"/>
      <c r="AD15" s="83"/>
      <c r="AE15" s="83"/>
      <c r="AF15" s="83"/>
      <c r="AG15" s="83"/>
      <c r="AH15" s="83"/>
      <c r="AI15" s="83"/>
      <c r="AJ15" s="83"/>
      <c r="AK15" s="83"/>
      <c r="AL15" s="5" t="s">
        <v>18</v>
      </c>
    </row>
    <row r="16" spans="1:38" ht="14.25" customHeight="1" x14ac:dyDescent="0.2">
      <c r="A16" s="1"/>
      <c r="B16" s="1"/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U16" s="6"/>
      <c r="V16" s="7" t="s">
        <v>17</v>
      </c>
      <c r="W16" s="1"/>
      <c r="X16" s="1"/>
      <c r="Z16" s="6"/>
      <c r="AA16" s="6"/>
      <c r="AB16" s="85"/>
      <c r="AC16" s="85"/>
      <c r="AD16" s="85"/>
      <c r="AE16" s="85"/>
      <c r="AF16" s="85"/>
      <c r="AK16" s="6"/>
      <c r="AL16" s="5" t="s">
        <v>22</v>
      </c>
    </row>
    <row r="17" spans="1:256" ht="14.25" customHeight="1" x14ac:dyDescent="0.2">
      <c r="A17" s="1"/>
      <c r="B17" s="1"/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U17" s="6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5" t="s">
        <v>23</v>
      </c>
    </row>
    <row r="18" spans="1:256" ht="14.25" customHeight="1" x14ac:dyDescent="0.2">
      <c r="A18" s="1"/>
      <c r="B18" s="1"/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K18" s="6"/>
      <c r="AL18" s="5" t="s">
        <v>24</v>
      </c>
    </row>
    <row r="19" spans="1:256" ht="14.25" customHeight="1" x14ac:dyDescent="0.2">
      <c r="A19" s="1"/>
      <c r="B19" s="1"/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V19" s="1"/>
      <c r="W19" s="1"/>
      <c r="X19" s="1"/>
      <c r="Y19" s="1"/>
      <c r="Z19" s="1"/>
      <c r="AA19" s="1"/>
      <c r="AB19" s="1"/>
      <c r="AC19" s="1"/>
      <c r="AI19" s="1"/>
      <c r="AJ19" s="1"/>
      <c r="AK19" s="4"/>
      <c r="AL19" s="5" t="s">
        <v>25</v>
      </c>
    </row>
    <row r="20" spans="1:256" ht="14.25" customHeight="1" x14ac:dyDescent="0.2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U20" s="6"/>
      <c r="V20" s="14" t="s">
        <v>20</v>
      </c>
      <c r="W20" s="1"/>
      <c r="X20" s="1"/>
      <c r="Y20" s="1"/>
      <c r="Z20" s="1"/>
      <c r="AA20" s="1"/>
      <c r="AF20" s="6"/>
      <c r="AG20" s="77" t="s">
        <v>21</v>
      </c>
      <c r="AH20" s="78"/>
      <c r="AK20" s="6"/>
      <c r="AL20" s="6"/>
    </row>
    <row r="21" spans="1:256" ht="14.25" customHeight="1" x14ac:dyDescent="0.2">
      <c r="A21" s="1"/>
      <c r="B21" s="1"/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V21" s="25" t="str">
        <f>IF(AG20="ja","Anzahl Zimmer gesamt","")</f>
        <v/>
      </c>
      <c r="W21" s="1"/>
      <c r="X21" s="1"/>
      <c r="Y21" s="6"/>
      <c r="Z21" s="1"/>
      <c r="AA21" s="1"/>
      <c r="AB21" s="1"/>
      <c r="AC21" s="1"/>
      <c r="AD21" s="1"/>
      <c r="AG21" s="81"/>
      <c r="AH21" s="81"/>
      <c r="AK21" s="6"/>
      <c r="AL21" s="5" t="s">
        <v>26</v>
      </c>
    </row>
    <row r="22" spans="1:256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V22" s="25" t="str">
        <f>IF(AG20="ja","Anzahl für geschäftliche Zwecke","")</f>
        <v/>
      </c>
      <c r="W22" s="1"/>
      <c r="X22" s="1"/>
      <c r="Y22" s="6"/>
      <c r="Z22" s="1"/>
      <c r="AA22" s="1"/>
      <c r="AB22" s="1"/>
      <c r="AC22" s="1"/>
      <c r="AD22" s="1"/>
      <c r="AG22" s="81"/>
      <c r="AH22" s="81"/>
      <c r="AK22" s="6"/>
      <c r="AL22" s="5" t="s">
        <v>21</v>
      </c>
    </row>
    <row r="23" spans="1:256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AD23" s="24" t="str">
        <f>IF(AND(AG20="nein",((Gesamt+Geschäftlich)&gt;0)),"Eingabe implausibel!",IF(AND(AG20="ja",(Gesamt=Geschäftlich)),"Eingabe implausibel!",IF(AND(AG20="ja",((Gesamt-Geschäftlich)&lt;0)),"Eingabe implausibel!","")))</f>
        <v/>
      </c>
      <c r="AI23" s="1"/>
      <c r="AJ23" s="1"/>
      <c r="AK23" s="4"/>
    </row>
    <row r="24" spans="1:256" ht="23.8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74" t="s">
        <v>54</v>
      </c>
      <c r="W24" s="74"/>
      <c r="X24" s="74"/>
      <c r="Y24" s="74"/>
      <c r="Z24" s="74"/>
      <c r="AA24" s="74"/>
      <c r="AB24" s="74"/>
      <c r="AC24" s="74"/>
      <c r="AD24" s="74"/>
      <c r="AE24" s="74"/>
      <c r="AG24" s="77" t="s">
        <v>21</v>
      </c>
      <c r="AH24" s="78"/>
      <c r="AI24" s="1"/>
      <c r="AK24" s="6"/>
      <c r="AL24" s="28">
        <v>0.5</v>
      </c>
    </row>
    <row r="25" spans="1:25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24" t="str">
        <f>IF(WRNN="","Auswahl treffen!","")</f>
        <v/>
      </c>
      <c r="AK25" s="4"/>
      <c r="AL25" s="28">
        <v>1</v>
      </c>
    </row>
    <row r="26" spans="1:256" ht="14.25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"/>
      <c r="AL26" s="28">
        <v>1.5</v>
      </c>
    </row>
    <row r="27" spans="1:256" ht="14.25" customHeight="1" x14ac:dyDescent="0.25">
      <c r="A27" s="1"/>
      <c r="B27" s="6"/>
      <c r="C27" s="1"/>
      <c r="D27" s="26" t="s">
        <v>27</v>
      </c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28">
        <v>2</v>
      </c>
    </row>
    <row r="28" spans="1:25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28">
        <v>2.5</v>
      </c>
    </row>
    <row r="29" spans="1:256" ht="14.25" customHeight="1" x14ac:dyDescent="0.2">
      <c r="A29" s="6"/>
      <c r="B29" s="6"/>
      <c r="C29" s="2">
        <v>1</v>
      </c>
      <c r="D29" s="2" t="s">
        <v>28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28">
        <v>3</v>
      </c>
    </row>
    <row r="30" spans="1:256" ht="14.25" customHeight="1" x14ac:dyDescent="0.2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"/>
      <c r="S30" s="6"/>
      <c r="T30" s="53" t="s">
        <v>43</v>
      </c>
      <c r="U30" s="53"/>
      <c r="V30" s="25"/>
      <c r="W30" s="55"/>
      <c r="X30" s="1"/>
      <c r="Y30" s="1"/>
      <c r="Z30" s="1" t="s">
        <v>44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"/>
      <c r="AL30" s="28">
        <v>3.5</v>
      </c>
    </row>
    <row r="31" spans="1:256" ht="14.25" customHeight="1" x14ac:dyDescent="0.2">
      <c r="A31" s="1"/>
      <c r="B31" s="6"/>
      <c r="C31" s="1"/>
      <c r="D31" s="1" t="s">
        <v>45</v>
      </c>
      <c r="E31" s="1"/>
      <c r="F31" s="29"/>
      <c r="G31" s="14"/>
      <c r="H31" s="14"/>
      <c r="I31" s="14"/>
      <c r="J31" s="1"/>
      <c r="K31" s="1"/>
      <c r="L31" s="1"/>
      <c r="M31" s="1"/>
      <c r="N31" s="30"/>
      <c r="O31" s="30"/>
      <c r="R31" s="44"/>
      <c r="S31" s="44"/>
      <c r="T31" s="55"/>
      <c r="U31" s="55"/>
      <c r="V31" s="55"/>
      <c r="W31" s="55"/>
      <c r="X31" s="6"/>
      <c r="Y31" s="6"/>
      <c r="Z31" s="79"/>
      <c r="AA31" s="79"/>
      <c r="AB31" s="79"/>
      <c r="AC31" s="79"/>
      <c r="AD31" s="79"/>
      <c r="AE31" s="6"/>
      <c r="AF31" s="6"/>
      <c r="AK31" s="4"/>
      <c r="AL31" s="28">
        <v>4</v>
      </c>
    </row>
    <row r="32" spans="1:256" ht="14.25" customHeight="1" x14ac:dyDescent="0.2">
      <c r="B32" s="6"/>
      <c r="C32" s="6"/>
      <c r="D32" s="45" t="s">
        <v>46</v>
      </c>
      <c r="E32" s="72">
        <v>0.15</v>
      </c>
      <c r="F32" s="72"/>
      <c r="G32" s="1" t="s">
        <v>47</v>
      </c>
      <c r="I32" s="14"/>
      <c r="J32" s="14"/>
      <c r="K32" s="46"/>
      <c r="L32" s="6"/>
      <c r="M32" s="6"/>
      <c r="N32" s="6"/>
      <c r="O32" s="6"/>
      <c r="R32" s="6"/>
      <c r="S32" s="6"/>
      <c r="T32" s="54"/>
      <c r="U32" s="54"/>
      <c r="V32" s="54"/>
      <c r="W32" s="54"/>
      <c r="X32" s="56"/>
      <c r="Y32" s="6"/>
      <c r="Z32" s="65">
        <f>Z31*E32</f>
        <v>0</v>
      </c>
      <c r="AA32" s="65"/>
      <c r="AB32" s="65"/>
      <c r="AC32" s="65"/>
      <c r="AD32" s="65"/>
      <c r="AE32" s="6"/>
      <c r="AF32" s="6"/>
      <c r="AJ32" s="14"/>
      <c r="AK32" s="4"/>
      <c r="AL32" s="28">
        <v>4.5</v>
      </c>
      <c r="IV32" s="1"/>
    </row>
    <row r="33" spans="1:38" ht="14.25" customHeight="1" x14ac:dyDescent="0.2">
      <c r="A33" s="1"/>
      <c r="B33" s="1"/>
      <c r="C33" s="1"/>
      <c r="D33" s="1"/>
      <c r="E33" s="1"/>
      <c r="F33" s="29"/>
      <c r="G33" s="21"/>
      <c r="H33" s="14"/>
      <c r="I33" s="14"/>
      <c r="J33" s="14"/>
      <c r="K33" s="30">
        <f>Z33/E34</f>
        <v>0</v>
      </c>
      <c r="L33" s="6"/>
      <c r="M33" s="6"/>
      <c r="N33" s="6"/>
      <c r="O33" s="6"/>
      <c r="P33" s="6"/>
      <c r="Q33" s="6"/>
      <c r="R33" s="6"/>
      <c r="S33" s="6"/>
      <c r="T33" s="75">
        <f>Z33/E34</f>
        <v>0</v>
      </c>
      <c r="U33" s="75"/>
      <c r="V33" s="75"/>
      <c r="W33" s="75"/>
      <c r="X33" s="75"/>
      <c r="Y33" s="6"/>
      <c r="Z33" s="66">
        <f>SUM(Z31:AD32)</f>
        <v>0</v>
      </c>
      <c r="AA33" s="66"/>
      <c r="AB33" s="66"/>
      <c r="AC33" s="66"/>
      <c r="AD33" s="66"/>
      <c r="AE33" s="6"/>
      <c r="AF33" s="6"/>
      <c r="AJ33" s="14"/>
      <c r="AK33" s="4"/>
      <c r="AL33" s="28">
        <v>5</v>
      </c>
    </row>
    <row r="34" spans="1:38" ht="14.25" customHeight="1" x14ac:dyDescent="0.2">
      <c r="B34" s="6"/>
      <c r="C34" s="6"/>
      <c r="D34" s="47" t="s">
        <v>46</v>
      </c>
      <c r="E34" s="72">
        <v>0.75</v>
      </c>
      <c r="F34" s="72"/>
      <c r="G34" s="23" t="s">
        <v>48</v>
      </c>
      <c r="P34" s="30"/>
      <c r="Q34" s="30"/>
      <c r="R34" s="6"/>
      <c r="S34" s="6"/>
      <c r="T34" s="76"/>
      <c r="U34" s="76"/>
      <c r="V34" s="76"/>
      <c r="W34" s="76"/>
      <c r="X34" s="76"/>
      <c r="Y34" s="6"/>
      <c r="Z34" s="65">
        <f>T34*E34</f>
        <v>0</v>
      </c>
      <c r="AA34" s="65"/>
      <c r="AB34" s="65"/>
      <c r="AC34" s="65"/>
      <c r="AD34" s="65"/>
      <c r="AE34" s="6"/>
      <c r="AF34" s="6"/>
      <c r="AJ34" s="14"/>
      <c r="AK34" s="4"/>
      <c r="AL34" s="28">
        <v>5.5</v>
      </c>
    </row>
    <row r="35" spans="1:38" ht="14.25" customHeight="1" x14ac:dyDescent="0.2">
      <c r="A35" s="47"/>
      <c r="B35" s="23"/>
      <c r="P35" s="48"/>
      <c r="Q35" s="48"/>
      <c r="R35" s="6"/>
      <c r="S35" s="6"/>
      <c r="T35" s="80">
        <f>SUM(T33:X34)</f>
        <v>0</v>
      </c>
      <c r="U35" s="80"/>
      <c r="V35" s="80"/>
      <c r="W35" s="80"/>
      <c r="X35" s="80"/>
      <c r="Y35" s="6"/>
      <c r="Z35" s="73">
        <f>SUM(Z33,Z34)</f>
        <v>0</v>
      </c>
      <c r="AA35" s="73"/>
      <c r="AB35" s="73"/>
      <c r="AC35" s="73"/>
      <c r="AD35" s="73"/>
      <c r="AE35" s="6"/>
      <c r="AF35" s="6"/>
      <c r="AJ35" s="14"/>
      <c r="AK35" s="4"/>
      <c r="AL35" s="28">
        <v>6</v>
      </c>
    </row>
    <row r="36" spans="1:38" ht="14.25" customHeight="1" x14ac:dyDescent="0.2">
      <c r="A36" s="1"/>
      <c r="B36" s="6"/>
      <c r="C36" s="1"/>
      <c r="D36" s="2" t="s">
        <v>29</v>
      </c>
      <c r="E36" s="1"/>
      <c r="F36" s="29"/>
      <c r="G36" s="21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6"/>
      <c r="AE36" s="6"/>
      <c r="AF36" s="62">
        <f>ROUNDDOWN(Z35,-3)</f>
        <v>0</v>
      </c>
      <c r="AG36" s="62"/>
      <c r="AH36" s="62"/>
      <c r="AI36" s="62"/>
      <c r="AJ36" s="62"/>
      <c r="AK36" s="4"/>
      <c r="AL36" s="28">
        <v>6.5</v>
      </c>
    </row>
    <row r="37" spans="1:38" ht="14.25" customHeight="1" x14ac:dyDescent="0.2">
      <c r="A37" s="1"/>
      <c r="B37" s="1"/>
      <c r="C37" s="1"/>
      <c r="D37" s="1"/>
      <c r="E37" s="1"/>
      <c r="F37" s="29"/>
      <c r="G37" s="16"/>
      <c r="H37" s="14"/>
      <c r="I37" s="14"/>
      <c r="J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6"/>
      <c r="AK37" s="4"/>
      <c r="AL37" s="28">
        <v>7</v>
      </c>
    </row>
    <row r="38" spans="1:38" ht="14.25" customHeight="1" x14ac:dyDescent="0.2">
      <c r="A38" s="6"/>
      <c r="B38" s="6"/>
      <c r="C38" s="2">
        <v>2</v>
      </c>
      <c r="D38" s="2" t="s">
        <v>30</v>
      </c>
      <c r="E38" s="1"/>
      <c r="F38" s="1"/>
      <c r="G38" s="31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14"/>
      <c r="AF38" s="14"/>
      <c r="AG38" s="14"/>
      <c r="AH38" s="14"/>
      <c r="AI38" s="14"/>
      <c r="AJ38" s="14"/>
      <c r="AK38" s="4"/>
      <c r="AL38" s="28">
        <v>7.5</v>
      </c>
    </row>
    <row r="39" spans="1:38" ht="14.25" customHeight="1" x14ac:dyDescent="0.2">
      <c r="A39" s="1"/>
      <c r="B39" s="6"/>
      <c r="C39" s="1"/>
      <c r="D39" s="1" t="s">
        <v>31</v>
      </c>
      <c r="E39" s="1"/>
      <c r="F39" s="1"/>
      <c r="G39" s="31"/>
      <c r="H39" s="14"/>
      <c r="I39" s="6"/>
      <c r="J39" s="63" t="str">
        <f>IF(T35=0,"",IF(T35&lt;=AL48,5.5%,ROUNDUP(Z39/T35,6)))</f>
        <v/>
      </c>
      <c r="K39" s="63"/>
      <c r="L39" s="63"/>
      <c r="M39" s="32" t="s">
        <v>32</v>
      </c>
      <c r="N39" s="1" t="s">
        <v>49</v>
      </c>
      <c r="W39" s="6"/>
      <c r="X39" s="6"/>
      <c r="Y39" s="6"/>
      <c r="Z39" s="64">
        <f>IF(T35&lt;=AL48,(T35*D46),((T35-AL48)*D47)+(AL48*D46))</f>
        <v>0</v>
      </c>
      <c r="AA39" s="64"/>
      <c r="AB39" s="64"/>
      <c r="AC39" s="64"/>
      <c r="AD39" s="64"/>
      <c r="AE39" s="14"/>
      <c r="AF39" s="14"/>
      <c r="AG39" s="14"/>
      <c r="AH39" s="14"/>
      <c r="AI39" s="14"/>
      <c r="AJ39" s="14"/>
      <c r="AK39" s="4"/>
      <c r="AL39" s="28">
        <v>8</v>
      </c>
    </row>
    <row r="40" spans="1:38" ht="14.25" customHeight="1" x14ac:dyDescent="0.2">
      <c r="A40" s="1"/>
      <c r="B40" s="6"/>
      <c r="C40" s="1"/>
      <c r="D40" s="1" t="s">
        <v>33</v>
      </c>
      <c r="E40" s="1"/>
      <c r="F40" s="1"/>
      <c r="G40" s="31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6"/>
      <c r="X40" s="6"/>
      <c r="Y40" s="6"/>
      <c r="Z40" s="65">
        <f>IF(AG22-AG21=0,0,IF(AG22&gt;AG21,0,IF(AG20="",WW,IF(AG21="",0,IF(AG20="nein",0,(-Z39/(AG21+2)*AG22))))))</f>
        <v>0</v>
      </c>
      <c r="AA40" s="65"/>
      <c r="AB40" s="65"/>
      <c r="AC40" s="65"/>
      <c r="AD40" s="65"/>
      <c r="AE40" s="32" t="str">
        <f>IF(AG20="nein","","2)")</f>
        <v/>
      </c>
      <c r="AF40" s="6"/>
      <c r="AJ40" s="14"/>
      <c r="AK40" s="33"/>
      <c r="AL40" s="28">
        <v>8.5</v>
      </c>
    </row>
    <row r="41" spans="1:38" ht="14.25" customHeight="1" x14ac:dyDescent="0.2">
      <c r="A41" s="1"/>
      <c r="B41" s="6"/>
      <c r="C41" s="1"/>
      <c r="D41" s="22" t="s">
        <v>51</v>
      </c>
      <c r="E41" s="1"/>
      <c r="F41" s="1"/>
      <c r="G41" s="31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6"/>
      <c r="X41" s="6"/>
      <c r="Y41" s="6"/>
      <c r="Z41" s="66">
        <f>SUM(Z39:AD40)</f>
        <v>0</v>
      </c>
      <c r="AA41" s="66"/>
      <c r="AB41" s="66"/>
      <c r="AC41" s="66"/>
      <c r="AD41" s="66"/>
      <c r="AE41" s="6"/>
      <c r="AF41" s="6"/>
      <c r="AJ41" s="14"/>
      <c r="AK41" s="4"/>
      <c r="AL41" s="28">
        <v>9</v>
      </c>
    </row>
    <row r="42" spans="1:38" ht="14.25" customHeight="1" x14ac:dyDescent="0.2">
      <c r="B42" s="6"/>
      <c r="C42" s="6"/>
      <c r="D42" s="1" t="s">
        <v>34</v>
      </c>
      <c r="E42" s="71">
        <v>0.4</v>
      </c>
      <c r="F42" s="71"/>
      <c r="G42" s="1" t="s">
        <v>35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W42" s="6"/>
      <c r="X42" s="6"/>
      <c r="Y42" s="6"/>
      <c r="Z42" s="65">
        <f>IF(AG24="nein",(ROUNDDOWN((-Z41*E42),0)),0)</f>
        <v>0</v>
      </c>
      <c r="AA42" s="65"/>
      <c r="AB42" s="65"/>
      <c r="AC42" s="65"/>
      <c r="AD42" s="65"/>
      <c r="AE42" s="32" t="str">
        <f>IF(AG24="nein","","3)")</f>
        <v/>
      </c>
      <c r="AF42" s="14"/>
      <c r="AG42" s="14"/>
      <c r="AH42" s="14"/>
      <c r="AI42" s="14"/>
      <c r="AJ42" s="14"/>
      <c r="AK42" s="4"/>
      <c r="AL42" s="28">
        <v>9.5</v>
      </c>
    </row>
    <row r="43" spans="1:38" ht="14.25" customHeight="1" x14ac:dyDescent="0.2">
      <c r="A43" s="1"/>
      <c r="B43" s="6"/>
      <c r="C43" s="1"/>
      <c r="D43" s="1" t="s">
        <v>36</v>
      </c>
      <c r="E43" s="1"/>
      <c r="F43" s="1"/>
      <c r="G43" s="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6"/>
      <c r="X43" s="6"/>
      <c r="Y43" s="6"/>
      <c r="Z43" s="68">
        <f>SUM(Z41:AD42)</f>
        <v>0</v>
      </c>
      <c r="AA43" s="68"/>
      <c r="AB43" s="68"/>
      <c r="AC43" s="68"/>
      <c r="AD43" s="68"/>
      <c r="AE43" s="14"/>
      <c r="AF43" s="14"/>
      <c r="AG43" s="14"/>
      <c r="AH43" s="14"/>
      <c r="AI43" s="14"/>
      <c r="AJ43" s="14"/>
      <c r="AK43" s="4"/>
      <c r="AL43" s="28">
        <v>10</v>
      </c>
    </row>
    <row r="44" spans="1:38" ht="14.25" customHeight="1" x14ac:dyDescent="0.2">
      <c r="A44" s="1"/>
      <c r="B44" s="6"/>
      <c r="C44" s="1"/>
      <c r="D44" s="2" t="s">
        <v>37</v>
      </c>
      <c r="E44" s="1"/>
      <c r="F44" s="1"/>
      <c r="G44" s="3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6"/>
      <c r="AE44" s="6"/>
      <c r="AF44" s="62">
        <f>ROUNDDOWN(Z43,-2)</f>
        <v>0</v>
      </c>
      <c r="AG44" s="62"/>
      <c r="AH44" s="62"/>
      <c r="AI44" s="62"/>
      <c r="AJ44" s="62"/>
      <c r="AK44" s="4"/>
      <c r="AL44" s="28">
        <v>10.5</v>
      </c>
    </row>
    <row r="45" spans="1:38" ht="14.25" customHeight="1" x14ac:dyDescent="0.2">
      <c r="A45" s="1"/>
      <c r="B45" s="1"/>
      <c r="C45" s="1"/>
      <c r="D45" s="1"/>
      <c r="E45" s="1"/>
      <c r="F45" s="1"/>
      <c r="G45" s="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6"/>
      <c r="AK45" s="4"/>
      <c r="AL45" s="28">
        <v>11</v>
      </c>
    </row>
    <row r="46" spans="1:38" ht="14.25" customHeight="1" x14ac:dyDescent="0.2">
      <c r="A46" s="6"/>
      <c r="B46" s="6"/>
      <c r="C46" s="51" t="s">
        <v>32</v>
      </c>
      <c r="D46" s="69">
        <v>5.5E-2</v>
      </c>
      <c r="E46" s="69"/>
      <c r="F46" s="34" t="s">
        <v>52</v>
      </c>
      <c r="G46" s="34"/>
      <c r="H46" s="14"/>
      <c r="I46" s="14"/>
      <c r="J46" s="14"/>
      <c r="K46" s="14"/>
      <c r="L46" s="14"/>
      <c r="M46" s="14"/>
      <c r="N46" s="14"/>
      <c r="O46" s="14"/>
      <c r="P46" s="14"/>
      <c r="R46" s="35"/>
      <c r="S46" s="35"/>
      <c r="T46" s="35"/>
      <c r="U46" s="35"/>
      <c r="V46" s="35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4"/>
      <c r="AL46" s="28">
        <v>11.5</v>
      </c>
    </row>
    <row r="47" spans="1:38" ht="14.25" customHeight="1" x14ac:dyDescent="0.2">
      <c r="A47" s="45"/>
      <c r="B47" s="6"/>
      <c r="C47" s="6"/>
      <c r="D47" s="70">
        <v>0.02</v>
      </c>
      <c r="E47" s="70"/>
      <c r="F47" s="36" t="s">
        <v>50</v>
      </c>
      <c r="G47" s="37"/>
      <c r="H47" s="37"/>
      <c r="I47" s="37"/>
      <c r="J47" s="37"/>
      <c r="K47" s="37"/>
      <c r="L47" s="37"/>
      <c r="M47" s="3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4"/>
      <c r="AL47" s="28">
        <v>12</v>
      </c>
    </row>
    <row r="48" spans="1:38" ht="28.5" customHeight="1" x14ac:dyDescent="0.2">
      <c r="A48" s="6"/>
      <c r="B48" s="6"/>
      <c r="C48" s="52" t="str">
        <f>IF(AG20="nein","","2)")</f>
        <v/>
      </c>
      <c r="D48" s="67" t="str">
        <f>IF(AG20="ja","Für die Berechnung wird die Anzahl Zimmer plus 2 gerechnet, damit werden die übrigen Räume (Küche, Badezimmer, WC und Nebenräume wie Entrée, Estrich, Keller, Garage usw.) berücksichtigt.","")</f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50">
        <v>750000</v>
      </c>
    </row>
    <row r="49" spans="1:37" ht="33.950000000000003" customHeight="1" x14ac:dyDescent="0.2">
      <c r="A49" s="6"/>
      <c r="B49" s="6"/>
      <c r="C49" s="52" t="str">
        <f>IF(AG24="nein","","3)")</f>
        <v/>
      </c>
      <c r="D49" s="67" t="str">
        <f>IF(AG24="ja","Der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</row>
    <row r="50" spans="1:37" ht="14.25" customHeight="1" x14ac:dyDescent="0.2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14"/>
      <c r="AK50" s="4"/>
    </row>
    <row r="51" spans="1:37" ht="14.25" customHeight="1" x14ac:dyDescent="0.2">
      <c r="A51" s="3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9"/>
      <c r="S51" s="39"/>
      <c r="T51" s="39"/>
      <c r="U51" s="39"/>
      <c r="V51" s="6"/>
      <c r="W51" s="6"/>
      <c r="X51" s="6"/>
      <c r="Y51" s="6"/>
      <c r="Z51" s="6"/>
      <c r="AA51" s="6"/>
      <c r="AB51" s="6"/>
      <c r="AC51" s="6"/>
      <c r="AD51" s="49"/>
      <c r="AE51" s="49"/>
      <c r="AF51" s="39"/>
      <c r="AG51" s="39"/>
      <c r="AH51" s="39"/>
      <c r="AI51" s="39"/>
      <c r="AJ51" s="14"/>
      <c r="AK51" s="4"/>
    </row>
    <row r="52" spans="1:37" ht="14.25" customHeight="1" x14ac:dyDescent="0.2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4"/>
    </row>
    <row r="53" spans="1:37" s="40" customFormat="1" ht="14.25" customHeight="1" x14ac:dyDescent="0.2">
      <c r="A53" s="1"/>
      <c r="C53" s="1"/>
      <c r="D53" s="60" t="s">
        <v>38</v>
      </c>
      <c r="E53" s="60"/>
      <c r="F53" s="61">
        <f ca="1">TODAY()</f>
        <v>41232</v>
      </c>
      <c r="G53" s="61"/>
      <c r="H53" s="61"/>
      <c r="I53" s="61"/>
      <c r="J53" s="61"/>
      <c r="K53" s="61"/>
      <c r="L53" s="57"/>
      <c r="M53" s="57"/>
      <c r="N53" s="57"/>
      <c r="O53" s="57"/>
      <c r="P53" s="57"/>
      <c r="Q53" s="57"/>
      <c r="R53" s="14"/>
      <c r="S53" s="14"/>
      <c r="T53" s="14"/>
      <c r="U53" s="14"/>
      <c r="AD53" s="14"/>
      <c r="AE53" s="14"/>
      <c r="AF53" s="14"/>
      <c r="AG53" s="14"/>
      <c r="AH53" s="14"/>
      <c r="AI53" s="14"/>
      <c r="AJ53" s="14"/>
      <c r="AK53" s="4"/>
    </row>
    <row r="54" spans="1:37" ht="14.25" customHeight="1" x14ac:dyDescent="0.2">
      <c r="A54" s="1"/>
      <c r="B54" s="1"/>
      <c r="C54" s="1"/>
      <c r="D54" s="1"/>
      <c r="E54" s="1"/>
      <c r="F54" s="1"/>
      <c r="G54" s="1"/>
      <c r="H54" s="14"/>
      <c r="I54" s="14"/>
      <c r="J54" s="14"/>
      <c r="K54" s="14"/>
      <c r="L54" s="40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4"/>
    </row>
    <row r="55" spans="1:37" ht="14.25" customHeight="1" x14ac:dyDescent="0.2"/>
    <row r="56" spans="1:37" ht="14.25" customHeight="1" x14ac:dyDescent="0.2"/>
    <row r="57" spans="1:37" ht="14.25" customHeight="1" x14ac:dyDescent="0.2"/>
    <row r="58" spans="1:37" ht="14.25" customHeight="1" x14ac:dyDescent="0.2"/>
    <row r="59" spans="1:37" ht="14.25" customHeight="1" x14ac:dyDescent="0.2"/>
    <row r="60" spans="1:37" ht="14.25" customHeight="1" x14ac:dyDescent="0.2"/>
  </sheetData>
  <sheetProtection sheet="1" objects="1" scenarios="1" selectLockedCells="1"/>
  <mergeCells count="46">
    <mergeCell ref="AB4:AC4"/>
    <mergeCell ref="AB8:AF8"/>
    <mergeCell ref="AB9:AF9"/>
    <mergeCell ref="AB10:AK10"/>
    <mergeCell ref="D10:N10"/>
    <mergeCell ref="AG22:AH22"/>
    <mergeCell ref="D11:N11"/>
    <mergeCell ref="D12:N12"/>
    <mergeCell ref="D13:N13"/>
    <mergeCell ref="AB14:AK14"/>
    <mergeCell ref="D14:N14"/>
    <mergeCell ref="AB15:AK15"/>
    <mergeCell ref="AG20:AH20"/>
    <mergeCell ref="AG21:AH21"/>
    <mergeCell ref="AB12:AF12"/>
    <mergeCell ref="AB13:AF13"/>
    <mergeCell ref="AB16:AF16"/>
    <mergeCell ref="V17:AK17"/>
    <mergeCell ref="AB11:AF11"/>
    <mergeCell ref="E34:F34"/>
    <mergeCell ref="Z34:AD34"/>
    <mergeCell ref="Z35:AD35"/>
    <mergeCell ref="V24:AE24"/>
    <mergeCell ref="AF36:AJ36"/>
    <mergeCell ref="T33:X33"/>
    <mergeCell ref="T34:X34"/>
    <mergeCell ref="AG24:AH24"/>
    <mergeCell ref="Z31:AD31"/>
    <mergeCell ref="E32:F32"/>
    <mergeCell ref="Z32:AD32"/>
    <mergeCell ref="Z33:AD33"/>
    <mergeCell ref="T35:X35"/>
    <mergeCell ref="D53:E53"/>
    <mergeCell ref="F53:K53"/>
    <mergeCell ref="AF44:AJ44"/>
    <mergeCell ref="J39:L39"/>
    <mergeCell ref="Z39:AD39"/>
    <mergeCell ref="Z40:AD40"/>
    <mergeCell ref="Z41:AD41"/>
    <mergeCell ref="Z42:AD42"/>
    <mergeCell ref="D49:AK49"/>
    <mergeCell ref="Z43:AD43"/>
    <mergeCell ref="D46:E46"/>
    <mergeCell ref="D47:E47"/>
    <mergeCell ref="D48:AK48"/>
    <mergeCell ref="E42:F42"/>
  </mergeCells>
  <dataValidations count="3">
    <dataValidation type="list" allowBlank="1" showInputMessage="1" showErrorMessage="1" sqref="AG21:AH22">
      <formula1>$AL$23:$AL$47</formula1>
    </dataValidation>
    <dataValidation type="list" allowBlank="1" showInputMessage="1" showErrorMessage="1" errorTitle="Auswahl treffen" error="Der eingegebene Wert ist ungültig. Treffen Sie die richtige Auswahl!" sqref="AG20:AH20 AG24:AH24">
      <formula1>$AL$21:$AL$22</formula1>
    </dataValidation>
    <dataValidation type="list" allowBlank="1" showInputMessage="1" showErrorMessage="1" sqref="AB9:AF9">
      <formula1>$AL$8:$AL$19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Baurecht StWE</vt:lpstr>
      <vt:lpstr>'Baurecht StWE'!Druckbereich</vt:lpstr>
      <vt:lpstr>'Baurecht StWE'!Gesamt</vt:lpstr>
      <vt:lpstr>'Baurecht StWE'!Geschäftlich</vt:lpstr>
      <vt:lpstr>'Baurecht StWE'!WRNN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2012-11-15T07:11:53Z</cp:lastPrinted>
  <dcterms:created xsi:type="dcterms:W3CDTF">2012-10-09T07:31:40Z</dcterms:created>
  <dcterms:modified xsi:type="dcterms:W3CDTF">2012-11-19T09:13:33Z</dcterms:modified>
</cp:coreProperties>
</file>