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3715" windowHeight="13605"/>
  </bookViews>
  <sheets>
    <sheet name="Baurecht 2-FH" sheetId="1" r:id="rId1"/>
  </sheets>
  <definedNames>
    <definedName name="_xlnm.Print_Area" localSheetId="0">'Baurecht 2-FH'!$A$1:$AK$53</definedName>
    <definedName name="Gesamt" localSheetId="0">'Baurecht 2-FH'!$AG$21</definedName>
    <definedName name="Geschäftlich">'Baurecht 2-FH'!$AG$22</definedName>
    <definedName name="WRNN">'Baurecht 2-FH'!$AG$24</definedName>
  </definedNames>
  <calcPr calcId="145621"/>
</workbook>
</file>

<file path=xl/calcChain.xml><?xml version="1.0" encoding="utf-8"?>
<calcChain xmlns="http://schemas.openxmlformats.org/spreadsheetml/2006/main">
  <c r="D48" i="1" l="1"/>
  <c r="AJ25" i="1"/>
  <c r="D49" i="1" l="1"/>
  <c r="AG21" i="1" l="1"/>
  <c r="AD23" i="1" s="1"/>
  <c r="V22" i="1" l="1"/>
  <c r="V21" i="1"/>
  <c r="F51" i="1" l="1"/>
  <c r="C49" i="1"/>
  <c r="C48" i="1"/>
  <c r="AE42" i="1"/>
  <c r="AE40" i="1"/>
  <c r="L32" i="1"/>
  <c r="Z32" i="1" s="1"/>
  <c r="Z33" i="1" s="1"/>
  <c r="AD19" i="1"/>
  <c r="Z37" i="1" l="1"/>
  <c r="AF34" i="1"/>
  <c r="J37" i="1"/>
  <c r="Z38" i="1" l="1"/>
  <c r="Z39" i="1" s="1"/>
  <c r="Z40" i="1" l="1"/>
  <c r="Z41" i="1" s="1"/>
  <c r="Z42" i="1" s="1"/>
  <c r="Z43" i="1" l="1"/>
  <c r="AF44" i="1" s="1"/>
</calcChain>
</file>

<file path=xl/comments1.xml><?xml version="1.0" encoding="utf-8"?>
<comments xmlns="http://schemas.openxmlformats.org/spreadsheetml/2006/main">
  <authors>
    <author>RICM</author>
    <author>Massimo Ricchello</author>
  </authors>
  <commentList>
    <comment ref="AB8" authorId="0">
      <text>
        <r>
          <rPr>
            <b/>
            <sz val="8"/>
            <color indexed="81"/>
            <rFont val="Tahoma"/>
            <family val="2"/>
          </rPr>
          <t xml:space="preserve">Mussfeld!
</t>
        </r>
        <r>
          <rPr>
            <sz val="8"/>
            <color indexed="81"/>
            <rFont val="Tahoma"/>
            <family val="2"/>
          </rPr>
          <t>Gemäss Steuererklärungsformular</t>
        </r>
      </text>
    </comment>
    <comment ref="AB13" authorId="0">
      <text>
        <r>
          <rPr>
            <b/>
            <sz val="8"/>
            <color indexed="81"/>
            <rFont val="Tahoma"/>
            <family val="2"/>
          </rPr>
          <t xml:space="preserve">Mussfeld!
Steuert die Altersentwertung!
</t>
        </r>
        <r>
          <rPr>
            <sz val="8"/>
            <color indexed="81"/>
            <rFont val="Tahoma"/>
            <family val="2"/>
          </rPr>
          <t xml:space="preserve">
PS: Baujahr kann aus zugmap.ch - Geodaten im Internet entnommen werden.</t>
        </r>
      </text>
    </comment>
    <comment ref="AB14" authorId="0">
      <text>
        <r>
          <rPr>
            <b/>
            <sz val="8"/>
            <color indexed="81"/>
            <rFont val="Tahoma"/>
            <family val="2"/>
          </rPr>
          <t>Mussfeld!
Beurkundungsdatum oder Datum vom Übergang Nutzen und Schaden (</t>
        </r>
        <r>
          <rPr>
            <sz val="8"/>
            <color indexed="81"/>
            <rFont val="Tahoma"/>
            <family val="2"/>
          </rPr>
          <t>ersichtlich aus der Handänderung oder aus dem Kaufvertrag)</t>
        </r>
      </text>
    </comment>
    <comment ref="V15" authorId="1">
      <text>
        <r>
          <rPr>
            <b/>
            <sz val="9"/>
            <color indexed="81"/>
            <rFont val="Tahoma"/>
            <family val="2"/>
          </rPr>
          <t>allgem. Kommentar</t>
        </r>
      </text>
    </comment>
    <comment ref="AG17" authorId="0">
      <text>
        <r>
          <rPr>
            <b/>
            <sz val="8"/>
            <color indexed="81"/>
            <rFont val="Tahoma"/>
            <family val="2"/>
          </rPr>
          <t xml:space="preserve">Für die Berechnung wird +2 gerechnet, damit werden die übrigen Räume (Küche, Badezimmer, WC und Nebenräume wie Entrée, Estrich, Keller, Garage usw.) berücksichtigt.
</t>
        </r>
      </text>
    </comment>
    <comment ref="AG20" authorId="0">
      <text>
        <r>
          <rPr>
            <b/>
            <sz val="8"/>
            <color indexed="81"/>
            <rFont val="Tahoma"/>
            <family val="2"/>
          </rPr>
          <t xml:space="preserve">ja = </t>
        </r>
        <r>
          <rPr>
            <sz val="8"/>
            <color indexed="81"/>
            <rFont val="Tahoma"/>
            <family val="2"/>
          </rPr>
          <t>der Pflichtige benutzt in der selbstbewohnten Liegenschaft Räumlichkeiten für die selbständige Erwerbstätigkeit</t>
        </r>
        <r>
          <rPr>
            <b/>
            <sz val="8"/>
            <color indexed="81"/>
            <rFont val="Tahoma"/>
            <family val="2"/>
          </rPr>
          <t xml:space="preserve">
NB: Massgebend ist der anrechenbare Mietanteil, nicht der effektiv verbuchte.</t>
        </r>
      </text>
    </comment>
    <comment ref="AG21" authorId="1">
      <text>
        <r>
          <rPr>
            <b/>
            <sz val="8"/>
            <color indexed="81"/>
            <rFont val="Tahoma"/>
            <family val="2"/>
          </rPr>
          <t>Für die Berechnung wird die Anzahl Zimmer +2 gerechnet, damit werden die übrigen Räume (Küche, Badezimmer, WC und Nebenräume wie Entrée, Estrich, Keller, Garage usw.) berücksichtigt.</t>
        </r>
      </text>
    </comment>
    <comment ref="L32" authorId="1">
      <text>
        <r>
          <rPr>
            <b/>
            <sz val="9"/>
            <color indexed="81"/>
            <rFont val="Tahoma"/>
            <family val="2"/>
          </rPr>
          <t>1% pro Jahr des Neubauwertes</t>
        </r>
      </text>
    </comment>
  </commentList>
</comments>
</file>

<file path=xl/sharedStrings.xml><?xml version="1.0" encoding="utf-8"?>
<sst xmlns="http://schemas.openxmlformats.org/spreadsheetml/2006/main" count="59" uniqueCount="56">
  <si>
    <t>Neubewertung</t>
  </si>
  <si>
    <t>Zweifamilienhaus im Baurecht</t>
  </si>
  <si>
    <t>Erwerb 1987 und früher</t>
  </si>
  <si>
    <t>Zug</t>
  </si>
  <si>
    <t>Gemeinde</t>
  </si>
  <si>
    <t>Oberägeri</t>
  </si>
  <si>
    <t>Strasse/Nr.</t>
  </si>
  <si>
    <t>Unterägeri</t>
  </si>
  <si>
    <t>Anrede</t>
  </si>
  <si>
    <t>GBP-Nr.</t>
  </si>
  <si>
    <t>Menzingen</t>
  </si>
  <si>
    <t>Name</t>
  </si>
  <si>
    <t>Assek.-Nr.</t>
  </si>
  <si>
    <t>Baar</t>
  </si>
  <si>
    <t>Vorname</t>
  </si>
  <si>
    <t>Baujahr</t>
  </si>
  <si>
    <t>Cham</t>
  </si>
  <si>
    <t>Strasse</t>
  </si>
  <si>
    <t>Erwerbsdatum</t>
  </si>
  <si>
    <t>Hünenberg</t>
  </si>
  <si>
    <t>PLZ/Ort</t>
  </si>
  <si>
    <t>Anzahl Zimmer gesamt</t>
  </si>
  <si>
    <t>Anzahl Zimmer vermietet</t>
  </si>
  <si>
    <t>Geschäftlich genutze Räume?</t>
  </si>
  <si>
    <t>nein</t>
  </si>
  <si>
    <t>Steinhausen</t>
  </si>
  <si>
    <t>Risch</t>
  </si>
  <si>
    <t>Walchwil</t>
  </si>
  <si>
    <t>Neuheim</t>
  </si>
  <si>
    <t>ja</t>
  </si>
  <si>
    <t>Berechnung der steuerbaren Werte</t>
  </si>
  <si>
    <t>Ermittlung des Vermögenssteuerwertes</t>
  </si>
  <si>
    <t>Zeitbauwert Gebäude</t>
  </si>
  <si>
    <t>Neubauwert (Fr.)</t>
  </si>
  <si>
    <t>./. Altersentwertung (%)</t>
  </si>
  <si>
    <r>
      <t>Steuerlicher Verkehrswert</t>
    </r>
    <r>
      <rPr>
        <sz val="8"/>
        <rFont val="Arial"/>
        <family val="2"/>
      </rPr>
      <t xml:space="preserve"> (ohne Land)</t>
    </r>
  </si>
  <si>
    <r>
      <t xml:space="preserve">Steuerwert </t>
    </r>
    <r>
      <rPr>
        <sz val="8"/>
        <rFont val="Arial"/>
        <family val="2"/>
      </rPr>
      <t>entspricht 75% des steuerlichen Verkehrswertes (abgerundet auf Fr. 1'000)</t>
    </r>
  </si>
  <si>
    <t>Ermittlung des Eigenmietwertes</t>
  </si>
  <si>
    <t>Verkehrsmietwert</t>
  </si>
  <si>
    <t>1)</t>
  </si>
  <si>
    <t>Abzug für fremdvermietete Zimmer</t>
  </si>
  <si>
    <t>Verkehrsmietwert nach Abzug der fremdvermieteten Räume</t>
  </si>
  <si>
    <t>anrechenbarer Mietanteil für geschäftlich genutzte Räume</t>
  </si>
  <si>
    <t>./.</t>
  </si>
  <si>
    <t>Einschlag gemäss § 6 Abs. 1 VO zum Steuergesetz</t>
  </si>
  <si>
    <t>Massgebender Mietwert</t>
  </si>
  <si>
    <r>
      <t>Steuerbarer Mietwert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der selbst genutzten privaten Räumlichkeiten (abgerundet auf Fr. 100)</t>
    </r>
  </si>
  <si>
    <t>des Fr. 850'000 übersteigenden Anteils des steuerlichen Verkehrswertes</t>
  </si>
  <si>
    <t>Zug,</t>
  </si>
  <si>
    <t>INTERN</t>
  </si>
  <si>
    <t>des steuerlichen Verkehrswertes bis Fr. 850'000</t>
  </si>
  <si>
    <t>Verkehrsmietwert der privat genutzten Räumlichkeiten</t>
  </si>
  <si>
    <t>Personen-Nr.</t>
  </si>
  <si>
    <t>Wohnrecht/Nutzniessung/       Ferienliegenschaft?</t>
  </si>
  <si>
    <t>Berechnungshilfe</t>
  </si>
  <si>
    <t>Vorlage www.zug.ch/taxt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</si>
</sst>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000\-000\-00"/>
    <numFmt numFmtId="165" formatCode="dd/mm/yyyy;@"/>
    <numFmt numFmtId="166" formatCode="0.0"/>
    <numFmt numFmtId="167" formatCode="_ * #,##0.0_ ;_ * \-#,##0.0_ ;_ * &quot;-&quot;??_ ;_ @_ "/>
    <numFmt numFmtId="168" formatCode="_ * #,##0_ ;_ * \-#,##0_ ;_ * &quot;-&quot;??_ ;_ @_ "/>
    <numFmt numFmtId="169" formatCode="0.000%"/>
    <numFmt numFmtId="170" formatCode="0.0%"/>
    <numFmt numFmtId="171" formatCode="[$-807]d/\ mmmm\ yy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 applyProtection="1"/>
    <xf numFmtId="49" fontId="0" fillId="0" borderId="0" xfId="0" applyNumberFormat="1" applyFill="1" applyBorder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Font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/>
    <xf numFmtId="0" fontId="1" fillId="0" borderId="0" xfId="0" applyFont="1" applyAlignment="1" applyProtection="1">
      <alignment horizontal="center"/>
    </xf>
    <xf numFmtId="0" fontId="0" fillId="0" borderId="0" xfId="0" applyNumberFormat="1" applyFill="1" applyBorder="1" applyProtection="1"/>
    <xf numFmtId="0" fontId="5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6" fillId="0" borderId="0" xfId="0" applyNumberFormat="1" applyFont="1" applyFill="1" applyBorder="1" applyProtection="1"/>
    <xf numFmtId="0" fontId="0" fillId="0" borderId="0" xfId="0" quotePrefix="1" applyNumberForma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left"/>
    </xf>
    <xf numFmtId="49" fontId="1" fillId="0" borderId="0" xfId="0" applyNumberFormat="1" applyFont="1" applyFill="1" applyBorder="1" applyProtection="1"/>
    <xf numFmtId="0" fontId="7" fillId="0" borderId="0" xfId="0" applyNumberFormat="1" applyFont="1" applyFill="1" applyBorder="1" applyProtection="1"/>
    <xf numFmtId="0" fontId="8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166" fontId="4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168" fontId="0" fillId="0" borderId="0" xfId="1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Protection="1"/>
    <xf numFmtId="169" fontId="0" fillId="0" borderId="0" xfId="0" applyNumberFormat="1" applyFill="1" applyBorder="1" applyAlignment="1" applyProtection="1">
      <alignment horizontal="center"/>
    </xf>
    <xf numFmtId="0" fontId="4" fillId="0" borderId="0" xfId="0" applyNumberFormat="1" applyFont="1" applyFill="1" applyBorder="1" applyProtection="1"/>
    <xf numFmtId="0" fontId="11" fillId="0" borderId="0" xfId="0" applyNumberFormat="1" applyFont="1" applyFill="1" applyBorder="1" applyProtection="1"/>
    <xf numFmtId="168" fontId="11" fillId="0" borderId="0" xfId="1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top"/>
    </xf>
    <xf numFmtId="0" fontId="0" fillId="0" borderId="0" xfId="0" applyNumberForma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" fillId="0" borderId="0" xfId="0" applyFont="1" applyFill="1" applyBorder="1" applyProtection="1"/>
    <xf numFmtId="0" fontId="15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171" fontId="3" fillId="0" borderId="0" xfId="0" applyNumberFormat="1" applyFont="1" applyFill="1" applyBorder="1" applyAlignment="1" applyProtection="1"/>
    <xf numFmtId="168" fontId="4" fillId="0" borderId="0" xfId="1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>
      <alignment horizontal="left"/>
    </xf>
    <xf numFmtId="166" fontId="1" fillId="0" borderId="0" xfId="1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protection locked="0"/>
    </xf>
    <xf numFmtId="0" fontId="16" fillId="0" borderId="0" xfId="0" applyNumberFormat="1" applyFont="1" applyFill="1" applyBorder="1" applyProtection="1"/>
    <xf numFmtId="0" fontId="17" fillId="0" borderId="0" xfId="0" applyNumberFormat="1" applyFont="1" applyFill="1" applyBorder="1" applyProtection="1"/>
    <xf numFmtId="168" fontId="2" fillId="0" borderId="3" xfId="1" applyNumberFormat="1" applyFont="1" applyFill="1" applyBorder="1" applyAlignment="1" applyProtection="1">
      <alignment horizontal="right"/>
    </xf>
    <xf numFmtId="168" fontId="0" fillId="0" borderId="2" xfId="1" applyNumberFormat="1" applyFont="1" applyFill="1" applyBorder="1" applyAlignment="1" applyProtection="1">
      <alignment horizontal="right"/>
    </xf>
    <xf numFmtId="168" fontId="0" fillId="0" borderId="1" xfId="1" applyNumberFormat="1" applyFont="1" applyFill="1" applyBorder="1" applyAlignment="1" applyProtection="1">
      <alignment horizontal="right"/>
    </xf>
    <xf numFmtId="168" fontId="0" fillId="2" borderId="0" xfId="1" applyNumberFormat="1" applyFont="1" applyFill="1" applyBorder="1" applyAlignment="1" applyProtection="1">
      <alignment horizontal="right"/>
      <protection locked="0"/>
    </xf>
    <xf numFmtId="49" fontId="0" fillId="2" borderId="0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1" fontId="1" fillId="2" borderId="0" xfId="1" applyNumberFormat="1" applyFont="1" applyFill="1" applyBorder="1" applyAlignment="1" applyProtection="1">
      <alignment horizontal="left"/>
      <protection locked="0"/>
    </xf>
    <xf numFmtId="165" fontId="1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ont="1" applyFill="1" applyBorder="1" applyAlignment="1" applyProtection="1">
      <alignment horizontal="left" wrapText="1"/>
    </xf>
    <xf numFmtId="167" fontId="1" fillId="3" borderId="0" xfId="1" applyNumberFormat="1" applyFont="1" applyFill="1" applyBorder="1" applyAlignment="1" applyProtection="1">
      <alignment horizontal="center"/>
      <protection locked="0"/>
    </xf>
    <xf numFmtId="167" fontId="1" fillId="0" borderId="0" xfId="1" applyNumberFormat="1" applyFont="1" applyFill="1" applyBorder="1" applyAlignment="1" applyProtection="1">
      <alignment horizontal="center"/>
    </xf>
    <xf numFmtId="170" fontId="11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right"/>
    </xf>
    <xf numFmtId="171" fontId="3" fillId="0" borderId="0" xfId="0" applyNumberFormat="1" applyFont="1" applyFill="1" applyBorder="1" applyAlignment="1" applyProtection="1">
      <alignment horizontal="left"/>
    </xf>
    <xf numFmtId="9" fontId="1" fillId="0" borderId="0" xfId="0" applyNumberFormat="1" applyFont="1" applyFill="1" applyBorder="1" applyAlignment="1" applyProtection="1">
      <alignment horizontal="center"/>
    </xf>
    <xf numFmtId="168" fontId="0" fillId="0" borderId="2" xfId="0" applyNumberFormat="1" applyFill="1" applyBorder="1" applyAlignment="1" applyProtection="1">
      <alignment horizontal="right"/>
    </xf>
    <xf numFmtId="170" fontId="11" fillId="0" borderId="0" xfId="0" applyNumberFormat="1" applyFont="1" applyFill="1" applyBorder="1" applyAlignment="1" applyProtection="1">
      <alignment horizontal="left"/>
    </xf>
    <xf numFmtId="168" fontId="0" fillId="0" borderId="0" xfId="1" applyNumberFormat="1" applyFont="1" applyFill="1" applyBorder="1" applyAlignment="1" applyProtection="1">
      <alignment horizontal="left"/>
    </xf>
    <xf numFmtId="168" fontId="0" fillId="0" borderId="0" xfId="1" applyNumberFormat="1" applyFont="1" applyFill="1" applyBorder="1" applyAlignment="1" applyProtection="1">
      <alignment horizontal="right"/>
    </xf>
    <xf numFmtId="169" fontId="0" fillId="0" borderId="0" xfId="0" applyNumberFormat="1" applyFill="1" applyBorder="1" applyAlignment="1" applyProtection="1">
      <alignment horizontal="center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Border="1" applyAlignment="1" applyProtection="1">
      <alignment horizontal="left"/>
      <protection locked="0"/>
    </xf>
    <xf numFmtId="166" fontId="1" fillId="2" borderId="0" xfId="1" applyNumberFormat="1" applyFont="1" applyFill="1" applyBorder="1" applyAlignment="1" applyProtection="1">
      <alignment horizont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69"/>
  <sheetViews>
    <sheetView showGridLines="0" showRowColHeaders="0" tabSelected="1" zoomScaleNormal="100" workbookViewId="0">
      <pane ySplit="6" topLeftCell="A7" activePane="bottomLeft" state="frozen"/>
      <selection activeCell="B47" sqref="B47:AI47"/>
      <selection pane="bottomLeft" activeCell="AB4" sqref="AB4:AC4"/>
    </sheetView>
  </sheetViews>
  <sheetFormatPr baseColWidth="10" defaultColWidth="2.42578125" defaultRowHeight="12.75" x14ac:dyDescent="0.2"/>
  <cols>
    <col min="1" max="21" width="2.5703125" style="7" customWidth="1"/>
    <col min="22" max="27" width="2.7109375" style="7" customWidth="1"/>
    <col min="28" max="32" width="2.5703125" style="7" customWidth="1"/>
    <col min="33" max="36" width="2.5703125" style="6" customWidth="1"/>
    <col min="37" max="37" width="2.5703125" style="18" customWidth="1"/>
    <col min="38" max="38" width="9.5703125" style="28" hidden="1" customWidth="1"/>
    <col min="39" max="16384" width="2.42578125" style="6"/>
  </cols>
  <sheetData>
    <row r="1" spans="1:38" ht="14.25" customHeight="1" x14ac:dyDescent="0.2">
      <c r="A1" s="1"/>
      <c r="B1" s="1"/>
      <c r="C1" s="1"/>
      <c r="D1" s="2" t="s">
        <v>55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2"/>
      <c r="U1" s="1"/>
      <c r="V1" s="22"/>
      <c r="W1" s="1"/>
      <c r="X1" s="1"/>
      <c r="Z1" s="8"/>
      <c r="AA1" s="9"/>
      <c r="AB1" s="10"/>
      <c r="AC1" s="10"/>
      <c r="AD1" s="10"/>
      <c r="AE1" s="10"/>
      <c r="AF1" s="10"/>
      <c r="AG1" s="10"/>
      <c r="AH1" s="11"/>
      <c r="AI1" s="11"/>
      <c r="AJ1" s="11"/>
      <c r="AK1" s="4"/>
      <c r="AL1" s="5"/>
    </row>
    <row r="2" spans="1:38" ht="14.25" customHeight="1" x14ac:dyDescent="0.25">
      <c r="A2" s="1"/>
      <c r="B2" s="1"/>
      <c r="C2" s="1"/>
      <c r="D2" s="5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2"/>
      <c r="W2" s="1"/>
      <c r="X2" s="1"/>
      <c r="Y2" s="8"/>
      <c r="Z2" s="8"/>
      <c r="AA2" s="10"/>
      <c r="AB2" s="10"/>
      <c r="AC2" s="12"/>
      <c r="AD2" s="12"/>
      <c r="AE2" s="13"/>
      <c r="AF2" s="12"/>
      <c r="AG2" s="12"/>
      <c r="AH2" s="11"/>
      <c r="AI2" s="11"/>
      <c r="AJ2" s="11"/>
      <c r="AK2" s="4"/>
      <c r="AL2" s="5"/>
    </row>
    <row r="3" spans="1:38" ht="20.25" x14ac:dyDescent="0.3">
      <c r="A3" s="1"/>
      <c r="B3" s="1"/>
      <c r="C3" s="1"/>
      <c r="D3" s="53" t="s">
        <v>54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2"/>
      <c r="W3" s="1"/>
      <c r="X3" s="1"/>
      <c r="Y3" s="8"/>
      <c r="Z3" s="8"/>
      <c r="AA3" s="10"/>
      <c r="AB3" s="10"/>
      <c r="AC3" s="12"/>
      <c r="AD3" s="12"/>
      <c r="AE3" s="13"/>
      <c r="AF3" s="12"/>
      <c r="AG3" s="12"/>
      <c r="AH3" s="11"/>
      <c r="AI3" s="11"/>
      <c r="AJ3" s="11"/>
      <c r="AK3" s="4"/>
      <c r="AL3" s="5"/>
    </row>
    <row r="4" spans="1:38" ht="14.25" customHeight="1" x14ac:dyDescent="0.2">
      <c r="A4" s="1"/>
      <c r="B4" s="1"/>
      <c r="C4" s="6"/>
      <c r="D4" s="6"/>
      <c r="E4" s="6"/>
      <c r="F4" s="6"/>
      <c r="G4" s="6"/>
      <c r="H4" s="6"/>
      <c r="I4" s="6"/>
      <c r="J4" s="6"/>
      <c r="K4" s="6"/>
      <c r="L4" s="1"/>
      <c r="M4" s="1"/>
      <c r="N4" s="1"/>
      <c r="O4" s="1"/>
      <c r="P4" s="1"/>
      <c r="Q4" s="1"/>
      <c r="R4" s="1"/>
      <c r="S4" s="1"/>
      <c r="T4" s="1"/>
      <c r="U4" s="1"/>
      <c r="V4" s="2" t="s">
        <v>0</v>
      </c>
      <c r="W4" s="1"/>
      <c r="X4" s="1"/>
      <c r="Y4" s="6"/>
      <c r="Z4" s="8"/>
      <c r="AA4" s="10"/>
      <c r="AB4" s="77"/>
      <c r="AC4" s="77"/>
      <c r="AD4" s="10"/>
      <c r="AE4" s="6"/>
      <c r="AF4" s="6"/>
      <c r="AG4" s="10"/>
      <c r="AH4" s="11"/>
      <c r="AI4" s="11"/>
      <c r="AJ4" s="11"/>
      <c r="AK4" s="4"/>
      <c r="AL4" s="5"/>
    </row>
    <row r="5" spans="1:38" ht="14.25" customHeight="1" x14ac:dyDescent="0.2">
      <c r="A5" s="1"/>
      <c r="B5" s="6"/>
      <c r="C5" s="6"/>
      <c r="D5" s="1"/>
      <c r="E5" s="1"/>
      <c r="F5" s="1"/>
      <c r="G5" s="1"/>
      <c r="H5" s="6"/>
      <c r="I5" s="3"/>
      <c r="J5" s="6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 t="s">
        <v>1</v>
      </c>
      <c r="W5" s="1"/>
      <c r="X5" s="1"/>
      <c r="Y5" s="6"/>
      <c r="Z5" s="6"/>
      <c r="AA5" s="1"/>
      <c r="AB5" s="1"/>
      <c r="AC5" s="1"/>
      <c r="AD5" s="1"/>
      <c r="AE5" s="1"/>
      <c r="AF5" s="6"/>
      <c r="AG5" s="3"/>
      <c r="AH5" s="1"/>
      <c r="AI5" s="1"/>
      <c r="AJ5" s="1"/>
      <c r="AK5" s="4"/>
      <c r="AL5" s="5"/>
    </row>
    <row r="6" spans="1:38" ht="14.25" customHeight="1" x14ac:dyDescent="0.2">
      <c r="A6" s="1"/>
      <c r="B6" s="6"/>
      <c r="C6" s="6"/>
      <c r="D6" s="1"/>
      <c r="E6" s="1"/>
      <c r="F6" s="1"/>
      <c r="G6" s="1"/>
      <c r="H6" s="1"/>
      <c r="I6" s="1"/>
      <c r="J6" s="1"/>
      <c r="K6" s="14"/>
      <c r="L6" s="1"/>
      <c r="M6" s="1"/>
      <c r="N6" s="1"/>
      <c r="O6" s="1"/>
      <c r="P6" s="1"/>
      <c r="Q6" s="1"/>
      <c r="R6" s="1"/>
      <c r="S6" s="1"/>
      <c r="T6" s="1"/>
      <c r="U6" s="6"/>
      <c r="V6" s="15" t="s">
        <v>2</v>
      </c>
      <c r="W6" s="1"/>
      <c r="X6" s="1"/>
      <c r="Y6" s="6"/>
      <c r="Z6" s="6"/>
      <c r="AA6" s="1"/>
      <c r="AB6" s="1"/>
      <c r="AC6" s="1"/>
      <c r="AD6" s="1"/>
      <c r="AE6" s="1"/>
      <c r="AF6" s="1"/>
      <c r="AG6" s="1"/>
      <c r="AH6" s="1"/>
      <c r="AI6" s="1"/>
      <c r="AJ6" s="1"/>
      <c r="AK6" s="4"/>
      <c r="AL6" s="5"/>
    </row>
    <row r="7" spans="1:38" s="18" customFormat="1" ht="14.25" customHeight="1" x14ac:dyDescent="0.2">
      <c r="A7" s="16"/>
      <c r="B7" s="17"/>
      <c r="C7" s="16"/>
      <c r="D7" s="17"/>
      <c r="E7" s="16"/>
      <c r="F7" s="17"/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6"/>
      <c r="V7" s="17"/>
      <c r="W7" s="16"/>
      <c r="X7" s="17"/>
      <c r="Y7" s="16"/>
      <c r="Z7" s="17"/>
      <c r="AA7" s="16"/>
      <c r="AG7" s="16"/>
      <c r="AH7" s="17"/>
      <c r="AI7" s="16"/>
      <c r="AJ7" s="17"/>
      <c r="AK7" s="16"/>
      <c r="AL7" s="42" t="s">
        <v>49</v>
      </c>
    </row>
    <row r="8" spans="1:38" ht="14.25" customHeight="1" x14ac:dyDescent="0.2">
      <c r="A8" s="1"/>
      <c r="C8" s="1"/>
      <c r="D8" s="1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6"/>
      <c r="V8" s="6" t="s">
        <v>52</v>
      </c>
      <c r="W8" s="1"/>
      <c r="X8" s="1"/>
      <c r="AB8" s="78"/>
      <c r="AC8" s="78"/>
      <c r="AD8" s="78"/>
      <c r="AE8" s="78"/>
      <c r="AF8" s="78"/>
      <c r="AG8" s="1"/>
      <c r="AH8" s="1"/>
      <c r="AI8" s="1"/>
      <c r="AJ8" s="1"/>
      <c r="AK8" s="4"/>
      <c r="AL8" s="5"/>
    </row>
    <row r="9" spans="1:38" ht="14.25" customHeight="1" x14ac:dyDescent="0.2">
      <c r="A9" s="1"/>
      <c r="M9" s="1"/>
      <c r="N9" s="8"/>
      <c r="O9" s="8"/>
      <c r="P9" s="8"/>
      <c r="Q9" s="8"/>
      <c r="R9" s="8"/>
      <c r="S9" s="1"/>
      <c r="U9" s="6"/>
      <c r="V9" s="6" t="s">
        <v>4</v>
      </c>
      <c r="W9" s="1"/>
      <c r="X9" s="1"/>
      <c r="AB9" s="59"/>
      <c r="AC9" s="59"/>
      <c r="AD9" s="59"/>
      <c r="AE9" s="59"/>
      <c r="AF9" s="59"/>
      <c r="AG9" s="1"/>
      <c r="AH9" s="1"/>
      <c r="AI9" s="1"/>
      <c r="AJ9" s="1"/>
      <c r="AK9" s="4"/>
      <c r="AL9" s="5" t="s">
        <v>3</v>
      </c>
    </row>
    <row r="10" spans="1:38" ht="14.25" customHeight="1" x14ac:dyDescent="0.2">
      <c r="A10" s="1"/>
      <c r="D10" s="59" t="s">
        <v>8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1"/>
      <c r="P10" s="1"/>
      <c r="Q10" s="1"/>
      <c r="R10" s="1"/>
      <c r="S10" s="1"/>
      <c r="U10" s="6"/>
      <c r="V10" s="6" t="s">
        <v>6</v>
      </c>
      <c r="W10" s="1"/>
      <c r="X10" s="1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" t="s">
        <v>5</v>
      </c>
    </row>
    <row r="11" spans="1:38" ht="14.25" customHeight="1" x14ac:dyDescent="0.2">
      <c r="A11" s="1"/>
      <c r="D11" s="58" t="s">
        <v>11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1"/>
      <c r="P11" s="1"/>
      <c r="Q11" s="1"/>
      <c r="R11" s="1"/>
      <c r="S11" s="1"/>
      <c r="U11" s="6"/>
      <c r="V11" s="6" t="s">
        <v>9</v>
      </c>
      <c r="W11" s="20"/>
      <c r="AB11" s="58"/>
      <c r="AC11" s="58"/>
      <c r="AD11" s="58"/>
      <c r="AE11" s="58"/>
      <c r="AF11" s="58"/>
      <c r="AK11" s="6"/>
      <c r="AL11" s="5" t="s">
        <v>7</v>
      </c>
    </row>
    <row r="12" spans="1:38" ht="14.25" customHeight="1" x14ac:dyDescent="0.2">
      <c r="A12" s="1"/>
      <c r="D12" s="59" t="s">
        <v>14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14"/>
      <c r="P12" s="14"/>
      <c r="Q12" s="14"/>
      <c r="R12" s="14"/>
      <c r="S12" s="14"/>
      <c r="U12" s="6"/>
      <c r="V12" s="22" t="s">
        <v>12</v>
      </c>
      <c r="W12" s="1"/>
      <c r="X12" s="1"/>
      <c r="AB12" s="58"/>
      <c r="AC12" s="59"/>
      <c r="AD12" s="59"/>
      <c r="AE12" s="59"/>
      <c r="AF12" s="59"/>
      <c r="AG12" s="14"/>
      <c r="AH12" s="14"/>
      <c r="AI12" s="14"/>
      <c r="AJ12" s="14"/>
      <c r="AK12" s="4"/>
      <c r="AL12" s="5" t="s">
        <v>10</v>
      </c>
    </row>
    <row r="13" spans="1:38" ht="14.25" customHeight="1" x14ac:dyDescent="0.2">
      <c r="A13" s="1"/>
      <c r="D13" s="59" t="s">
        <v>17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1"/>
      <c r="P13" s="1"/>
      <c r="Q13" s="1"/>
      <c r="R13" s="1"/>
      <c r="S13" s="1"/>
      <c r="U13" s="6"/>
      <c r="V13" s="22" t="s">
        <v>15</v>
      </c>
      <c r="W13" s="1"/>
      <c r="X13" s="1"/>
      <c r="AB13" s="60"/>
      <c r="AC13" s="60"/>
      <c r="AD13" s="60"/>
      <c r="AE13" s="60"/>
      <c r="AF13" s="60"/>
      <c r="AG13" s="1"/>
      <c r="AH13" s="1"/>
      <c r="AI13" s="1"/>
      <c r="AJ13" s="1"/>
      <c r="AK13" s="4"/>
      <c r="AL13" s="5" t="s">
        <v>13</v>
      </c>
    </row>
    <row r="14" spans="1:38" ht="14.25" customHeight="1" x14ac:dyDescent="0.2">
      <c r="A14" s="1"/>
      <c r="B14" s="1"/>
      <c r="C14" s="1"/>
      <c r="D14" s="59" t="s">
        <v>20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1"/>
      <c r="P14" s="1"/>
      <c r="Q14" s="1"/>
      <c r="R14" s="1"/>
      <c r="S14" s="1"/>
      <c r="U14" s="6"/>
      <c r="V14" s="7" t="s">
        <v>18</v>
      </c>
      <c r="W14" s="1"/>
      <c r="X14" s="1"/>
      <c r="AB14" s="61"/>
      <c r="AC14" s="61"/>
      <c r="AD14" s="61"/>
      <c r="AE14" s="61"/>
      <c r="AF14" s="61"/>
      <c r="AG14" s="1"/>
      <c r="AH14" s="1"/>
      <c r="AI14" s="1"/>
      <c r="AJ14" s="1"/>
      <c r="AK14" s="4"/>
      <c r="AL14" s="5" t="s">
        <v>16</v>
      </c>
    </row>
    <row r="15" spans="1:38" ht="14.25" customHeight="1" x14ac:dyDescent="0.2">
      <c r="A15" s="1"/>
      <c r="B15" s="1"/>
      <c r="C15" s="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"/>
      <c r="P15" s="1"/>
      <c r="Q15" s="1"/>
      <c r="R15" s="1"/>
      <c r="S15" s="1"/>
      <c r="U15" s="6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" t="s">
        <v>19</v>
      </c>
    </row>
    <row r="16" spans="1:38" ht="14.25" customHeight="1" x14ac:dyDescent="0.2">
      <c r="A16" s="1"/>
      <c r="B16" s="1"/>
      <c r="C16" s="1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"/>
      <c r="P16" s="1"/>
      <c r="Q16" s="1"/>
      <c r="R16" s="1"/>
      <c r="S16" s="1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K16" s="6"/>
      <c r="AL16" s="5" t="s">
        <v>25</v>
      </c>
    </row>
    <row r="17" spans="1:256" ht="14.25" customHeight="1" x14ac:dyDescent="0.2">
      <c r="A17" s="1"/>
      <c r="B17" s="1"/>
      <c r="C17" s="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"/>
      <c r="P17" s="1"/>
      <c r="Q17" s="1"/>
      <c r="R17" s="1"/>
      <c r="S17" s="1"/>
      <c r="U17" s="6"/>
      <c r="V17" s="24" t="s">
        <v>21</v>
      </c>
      <c r="W17" s="1"/>
      <c r="X17" s="1"/>
      <c r="Z17" s="23"/>
      <c r="AA17" s="23"/>
      <c r="AB17" s="23"/>
      <c r="AC17" s="23"/>
      <c r="AD17" s="1"/>
      <c r="AE17" s="1"/>
      <c r="AF17" s="6"/>
      <c r="AG17" s="79"/>
      <c r="AH17" s="79"/>
      <c r="AK17" s="6"/>
      <c r="AL17" s="5" t="s">
        <v>26</v>
      </c>
    </row>
    <row r="18" spans="1:256" ht="14.25" customHeight="1" x14ac:dyDescent="0.2">
      <c r="A18" s="1"/>
      <c r="B18" s="1"/>
      <c r="C18" s="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"/>
      <c r="P18" s="1"/>
      <c r="Q18" s="1"/>
      <c r="R18" s="1"/>
      <c r="S18" s="1"/>
      <c r="U18" s="6"/>
      <c r="V18" s="24" t="s">
        <v>22</v>
      </c>
      <c r="W18" s="1"/>
      <c r="X18" s="1"/>
      <c r="Z18" s="23"/>
      <c r="AA18" s="23"/>
      <c r="AB18" s="23"/>
      <c r="AC18" s="23"/>
      <c r="AD18" s="1"/>
      <c r="AE18" s="1"/>
      <c r="AF18" s="6"/>
      <c r="AG18" s="79"/>
      <c r="AH18" s="79"/>
      <c r="AK18" s="6"/>
      <c r="AL18" s="5" t="s">
        <v>27</v>
      </c>
    </row>
    <row r="19" spans="1:256" ht="14.25" customHeight="1" x14ac:dyDescent="0.2">
      <c r="A19" s="1"/>
      <c r="B19" s="1"/>
      <c r="C19" s="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"/>
      <c r="P19" s="1"/>
      <c r="Q19" s="1"/>
      <c r="R19" s="1"/>
      <c r="S19" s="1"/>
      <c r="U19" s="24"/>
      <c r="V19" s="1"/>
      <c r="W19" s="1"/>
      <c r="X19" s="1"/>
      <c r="Z19" s="23"/>
      <c r="AA19" s="23"/>
      <c r="AB19" s="23"/>
      <c r="AC19" s="23"/>
      <c r="AD19" s="49" t="str">
        <f>IF(((AG17-AG18)&lt;0),"Eingabe implausibel!","")</f>
        <v/>
      </c>
      <c r="AE19" s="1"/>
      <c r="AF19" s="6"/>
      <c r="AG19" s="43"/>
      <c r="AH19" s="1"/>
      <c r="AI19" s="1"/>
      <c r="AJ19" s="1"/>
      <c r="AK19" s="4"/>
      <c r="AL19" s="5" t="s">
        <v>28</v>
      </c>
    </row>
    <row r="20" spans="1:256" ht="14.25" customHeight="1" x14ac:dyDescent="0.2">
      <c r="A20" s="1"/>
      <c r="B20" s="1"/>
      <c r="C20" s="1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"/>
      <c r="P20" s="1"/>
      <c r="Q20" s="1"/>
      <c r="R20" s="1"/>
      <c r="S20" s="1"/>
      <c r="U20" s="6"/>
      <c r="V20" s="14" t="s">
        <v>23</v>
      </c>
      <c r="W20" s="1"/>
      <c r="X20" s="1"/>
      <c r="Y20" s="1"/>
      <c r="Z20" s="1"/>
      <c r="AA20" s="1"/>
      <c r="AB20" s="1"/>
      <c r="AC20" s="1"/>
      <c r="AF20" s="6"/>
      <c r="AG20" s="62" t="s">
        <v>24</v>
      </c>
      <c r="AH20" s="63"/>
      <c r="AK20" s="4"/>
      <c r="AL20" s="5"/>
    </row>
    <row r="21" spans="1:256" ht="14.25" customHeight="1" x14ac:dyDescent="0.2">
      <c r="A21" s="1"/>
      <c r="B21" s="1"/>
      <c r="C21" s="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"/>
      <c r="P21" s="1"/>
      <c r="Q21" s="1"/>
      <c r="R21" s="1"/>
      <c r="S21" s="1"/>
      <c r="V21" s="26" t="str">
        <f>IF(AG20="ja","Anzahl Zimmer gesamt","")</f>
        <v/>
      </c>
      <c r="W21" s="1"/>
      <c r="X21" s="1"/>
      <c r="Y21" s="1"/>
      <c r="Z21" s="1"/>
      <c r="AA21" s="1"/>
      <c r="AF21" s="6"/>
      <c r="AG21" s="66" t="str">
        <f>IF(AG20="nein","",IF(AG20="nein",0,(AG17-AG18)))</f>
        <v/>
      </c>
      <c r="AH21" s="66"/>
      <c r="AK21" s="6"/>
      <c r="AL21" s="5" t="s">
        <v>29</v>
      </c>
    </row>
    <row r="22" spans="1:256" ht="14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V22" s="26" t="str">
        <f>IF(AG20="ja","Anzahl für geschäftliche Zwecke","")</f>
        <v/>
      </c>
      <c r="W22" s="1"/>
      <c r="X22" s="1"/>
      <c r="Y22" s="6"/>
      <c r="Z22" s="1"/>
      <c r="AA22" s="1"/>
      <c r="AB22" s="1"/>
      <c r="AC22" s="1"/>
      <c r="AD22" s="1"/>
      <c r="AF22" s="6"/>
      <c r="AG22" s="65"/>
      <c r="AH22" s="65"/>
      <c r="AK22" s="6"/>
      <c r="AL22" s="5" t="s">
        <v>24</v>
      </c>
    </row>
    <row r="23" spans="1:256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U23" s="26"/>
      <c r="V23" s="1"/>
      <c r="W23" s="1"/>
      <c r="X23" s="1"/>
      <c r="Y23" s="6"/>
      <c r="Z23" s="1"/>
      <c r="AA23" s="1"/>
      <c r="AB23" s="1"/>
      <c r="AC23" s="1"/>
      <c r="AD23" s="25" t="str">
        <f>IF(AG20="nein","",IF(AND(AG20="nein",((Gesamt+Geschäftlich)&gt;0)),"Eingabe implausibel!",IF(AND(AG20="ja",(Gesamt=Geschäftlich)),"Eingabe implausibel!",IF(AND(AG20="ja",((Gesamt-Geschäftlich)&lt;0)),"Eingabe implausibel!",""))))</f>
        <v/>
      </c>
      <c r="AE23" s="6"/>
      <c r="AF23" s="50"/>
      <c r="AG23" s="50"/>
      <c r="AI23" s="1"/>
      <c r="AJ23" s="1"/>
      <c r="AK23" s="4"/>
    </row>
    <row r="24" spans="1:256" ht="23.8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U24" s="6"/>
      <c r="V24" s="64" t="s">
        <v>53</v>
      </c>
      <c r="W24" s="64"/>
      <c r="X24" s="64"/>
      <c r="Y24" s="64"/>
      <c r="Z24" s="64"/>
      <c r="AA24" s="64"/>
      <c r="AB24" s="64"/>
      <c r="AC24" s="64"/>
      <c r="AD24" s="64"/>
      <c r="AE24" s="64"/>
      <c r="AF24" s="6"/>
      <c r="AG24" s="62" t="s">
        <v>24</v>
      </c>
      <c r="AH24" s="63"/>
      <c r="AK24" s="6"/>
      <c r="AL24" s="29">
        <v>0.5</v>
      </c>
    </row>
    <row r="25" spans="1:256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6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25" t="str">
        <f>IF(WRNN="","Auswahl treffen!","")</f>
        <v/>
      </c>
      <c r="AK25" s="4"/>
      <c r="AL25" s="29">
        <v>1</v>
      </c>
    </row>
    <row r="26" spans="1:256" ht="14.25" customHeight="1" x14ac:dyDescent="0.2"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"/>
      <c r="AL26" s="29">
        <v>1.5</v>
      </c>
    </row>
    <row r="27" spans="1:256" ht="14.25" customHeight="1" x14ac:dyDescent="0.25">
      <c r="A27" s="1"/>
      <c r="B27" s="6"/>
      <c r="C27" s="1"/>
      <c r="D27" s="27" t="s">
        <v>30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"/>
      <c r="AL27" s="29">
        <v>2</v>
      </c>
    </row>
    <row r="28" spans="1:25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"/>
      <c r="AL28" s="29">
        <v>2.5</v>
      </c>
    </row>
    <row r="29" spans="1:256" ht="14.25" customHeight="1" x14ac:dyDescent="0.2">
      <c r="A29" s="6"/>
      <c r="B29" s="6"/>
      <c r="C29" s="2">
        <v>1</v>
      </c>
      <c r="D29" s="2" t="s">
        <v>31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"/>
      <c r="AL29" s="29">
        <v>3</v>
      </c>
    </row>
    <row r="30" spans="1:256" ht="14.25" customHeight="1" x14ac:dyDescent="0.2">
      <c r="A30" s="1"/>
      <c r="B30" s="6"/>
      <c r="C30" s="1"/>
      <c r="D30" s="1" t="s">
        <v>32</v>
      </c>
      <c r="E30" s="1"/>
      <c r="F30" s="1"/>
      <c r="G30" s="1"/>
      <c r="H30" s="1"/>
      <c r="I30" s="1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4"/>
      <c r="AL30" s="29">
        <v>3.5</v>
      </c>
    </row>
    <row r="31" spans="1:256" ht="14.25" customHeight="1" x14ac:dyDescent="0.2">
      <c r="A31" s="1"/>
      <c r="B31" s="1"/>
      <c r="C31" s="6"/>
      <c r="D31" s="1" t="s">
        <v>33</v>
      </c>
      <c r="E31" s="1"/>
      <c r="F31" s="30"/>
      <c r="G31" s="14"/>
      <c r="H31" s="14"/>
      <c r="I31" s="14"/>
      <c r="J31" s="1"/>
      <c r="K31" s="1"/>
      <c r="L31" s="1"/>
      <c r="M31" s="1"/>
      <c r="N31" s="31">
        <v>100000</v>
      </c>
      <c r="P31" s="6"/>
      <c r="Q31" s="6"/>
      <c r="R31" s="6"/>
      <c r="S31" s="6"/>
      <c r="T31" s="6"/>
      <c r="U31" s="6"/>
      <c r="Z31" s="57"/>
      <c r="AA31" s="57"/>
      <c r="AB31" s="57"/>
      <c r="AC31" s="57"/>
      <c r="AD31" s="57"/>
      <c r="AG31" s="14"/>
      <c r="AH31" s="14"/>
      <c r="AI31" s="14"/>
      <c r="AJ31" s="14"/>
      <c r="AK31" s="4"/>
      <c r="AL31" s="29">
        <v>4</v>
      </c>
      <c r="IV31" s="1"/>
    </row>
    <row r="32" spans="1:256" ht="14.25" customHeight="1" x14ac:dyDescent="0.2">
      <c r="A32" s="1"/>
      <c r="B32" s="1"/>
      <c r="C32" s="6"/>
      <c r="D32" s="1" t="s">
        <v>34</v>
      </c>
      <c r="E32" s="1"/>
      <c r="F32" s="30"/>
      <c r="G32" s="14"/>
      <c r="H32" s="14"/>
      <c r="I32" s="14"/>
      <c r="J32" s="14"/>
      <c r="K32" s="6"/>
      <c r="L32" s="74">
        <f>IF(AB13&lt;1000,0,IF(AB13="",0,IF(AB4-AB13&gt;40,40,IF(AB4-AB13&lt;0,0,AB4-AB13))))</f>
        <v>0</v>
      </c>
      <c r="M32" s="74"/>
      <c r="N32" s="6"/>
      <c r="P32" s="6"/>
      <c r="Q32" s="6"/>
      <c r="R32" s="6"/>
      <c r="S32" s="6"/>
      <c r="T32" s="6"/>
      <c r="U32" s="6"/>
      <c r="Z32" s="56">
        <f>Z31*-L32%</f>
        <v>0</v>
      </c>
      <c r="AA32" s="56"/>
      <c r="AB32" s="56"/>
      <c r="AC32" s="56"/>
      <c r="AD32" s="56"/>
      <c r="AE32" s="14"/>
      <c r="AF32" s="14"/>
      <c r="AG32" s="14"/>
      <c r="AH32" s="14"/>
      <c r="AI32" s="14"/>
      <c r="AJ32" s="14"/>
      <c r="AK32" s="4"/>
      <c r="AL32" s="29">
        <v>4.5</v>
      </c>
    </row>
    <row r="33" spans="1:38" ht="14.25" customHeight="1" x14ac:dyDescent="0.2">
      <c r="A33" s="1"/>
      <c r="B33" s="6"/>
      <c r="C33" s="1"/>
      <c r="D33" s="1" t="s">
        <v>35</v>
      </c>
      <c r="E33" s="1"/>
      <c r="F33" s="30"/>
      <c r="G33" s="21"/>
      <c r="H33" s="14"/>
      <c r="I33" s="14"/>
      <c r="J33" s="14"/>
      <c r="K33" s="14"/>
      <c r="L33" s="14"/>
      <c r="M33" s="14"/>
      <c r="N33" s="14"/>
      <c r="P33" s="6"/>
      <c r="Q33" s="6"/>
      <c r="R33" s="6"/>
      <c r="S33" s="6"/>
      <c r="T33" s="6"/>
      <c r="U33" s="6"/>
      <c r="Z33" s="55">
        <f>SUM(P31:AD32)</f>
        <v>0</v>
      </c>
      <c r="AA33" s="55"/>
      <c r="AB33" s="55"/>
      <c r="AC33" s="55"/>
      <c r="AD33" s="55"/>
      <c r="AE33" s="14"/>
      <c r="AF33" s="14"/>
      <c r="AG33" s="14"/>
      <c r="AH33" s="14"/>
      <c r="AI33" s="14"/>
      <c r="AJ33" s="14"/>
      <c r="AK33" s="4"/>
      <c r="AL33" s="29">
        <v>5</v>
      </c>
    </row>
    <row r="34" spans="1:38" ht="14.25" customHeight="1" x14ac:dyDescent="0.2">
      <c r="A34" s="1"/>
      <c r="B34" s="6"/>
      <c r="C34" s="1"/>
      <c r="D34" s="2" t="s">
        <v>36</v>
      </c>
      <c r="E34" s="1"/>
      <c r="F34" s="30"/>
      <c r="G34" s="21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6"/>
      <c r="AE34" s="6"/>
      <c r="AF34" s="54">
        <f>ROUNDDOWN(Z33*75/100,-3)</f>
        <v>0</v>
      </c>
      <c r="AG34" s="54"/>
      <c r="AH34" s="54"/>
      <c r="AI34" s="54"/>
      <c r="AJ34" s="54"/>
      <c r="AK34" s="4"/>
      <c r="AL34" s="29">
        <v>5.5</v>
      </c>
    </row>
    <row r="35" spans="1:38" ht="14.25" customHeight="1" x14ac:dyDescent="0.2">
      <c r="A35" s="1"/>
      <c r="B35" s="1"/>
      <c r="C35" s="1"/>
      <c r="D35" s="1"/>
      <c r="E35" s="1"/>
      <c r="F35" s="30"/>
      <c r="G35" s="16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6"/>
      <c r="AE35" s="6"/>
      <c r="AF35" s="6"/>
      <c r="AJ35" s="14"/>
      <c r="AK35" s="4"/>
      <c r="AL35" s="29">
        <v>6</v>
      </c>
    </row>
    <row r="36" spans="1:38" ht="14.25" customHeight="1" x14ac:dyDescent="0.2">
      <c r="A36" s="6"/>
      <c r="B36" s="6"/>
      <c r="C36" s="2">
        <v>2</v>
      </c>
      <c r="D36" s="2" t="s">
        <v>37</v>
      </c>
      <c r="E36" s="1"/>
      <c r="F36" s="1"/>
      <c r="G36" s="32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6"/>
      <c r="S36" s="6"/>
      <c r="T36" s="6"/>
      <c r="U36" s="6"/>
      <c r="V36" s="6"/>
      <c r="W36" s="14"/>
      <c r="X36" s="14"/>
      <c r="Y36" s="14"/>
      <c r="Z36" s="6"/>
      <c r="AA36" s="6"/>
      <c r="AB36" s="6"/>
      <c r="AC36" s="6"/>
      <c r="AD36" s="6"/>
      <c r="AE36" s="14"/>
      <c r="AF36" s="14"/>
      <c r="AG36" s="14"/>
      <c r="AH36" s="14"/>
      <c r="AI36" s="14"/>
      <c r="AJ36" s="14"/>
      <c r="AK36" s="4"/>
      <c r="AL36" s="29">
        <v>6.5</v>
      </c>
    </row>
    <row r="37" spans="1:38" ht="14.25" customHeight="1" x14ac:dyDescent="0.2">
      <c r="A37" s="1"/>
      <c r="B37" s="6"/>
      <c r="C37" s="1"/>
      <c r="D37" s="1" t="s">
        <v>38</v>
      </c>
      <c r="E37" s="1"/>
      <c r="F37" s="1"/>
      <c r="G37" s="32"/>
      <c r="H37" s="6"/>
      <c r="I37" s="6"/>
      <c r="J37" s="76" t="str">
        <f>IF(Z33=0,"",IF(Z31="",0,IF(Z33&lt;=850000,5.5%,ROUNDUP(Z37/Z33,6))))</f>
        <v/>
      </c>
      <c r="K37" s="76"/>
      <c r="L37" s="76"/>
      <c r="M37" s="33" t="s">
        <v>39</v>
      </c>
      <c r="N37" s="14"/>
      <c r="O37" s="14"/>
      <c r="Q37" s="6"/>
      <c r="R37" s="6"/>
      <c r="S37" s="6"/>
      <c r="W37" s="6"/>
      <c r="X37" s="6"/>
      <c r="Y37" s="6"/>
      <c r="Z37" s="75">
        <f>IF(Z33&lt;=AL48,(Z33*D46),((Z33-AL48)*D47)+(AL48*D46))</f>
        <v>0</v>
      </c>
      <c r="AA37" s="75"/>
      <c r="AB37" s="75"/>
      <c r="AC37" s="75"/>
      <c r="AD37" s="75"/>
      <c r="AE37" s="14"/>
      <c r="AF37" s="14"/>
      <c r="AG37" s="14"/>
      <c r="AH37" s="14"/>
      <c r="AI37" s="14"/>
      <c r="AJ37" s="14"/>
      <c r="AK37" s="4"/>
      <c r="AL37" s="29">
        <v>7</v>
      </c>
    </row>
    <row r="38" spans="1:38" ht="14.25" customHeight="1" x14ac:dyDescent="0.2">
      <c r="A38" s="6"/>
      <c r="B38" s="6"/>
      <c r="C38" s="1"/>
      <c r="D38" s="1" t="s">
        <v>40</v>
      </c>
      <c r="E38" s="1"/>
      <c r="F38" s="1"/>
      <c r="G38" s="32"/>
      <c r="H38" s="14"/>
      <c r="I38" s="34"/>
      <c r="J38" s="34"/>
      <c r="K38" s="34"/>
      <c r="L38" s="33"/>
      <c r="M38" s="14"/>
      <c r="N38" s="14"/>
      <c r="O38" s="14"/>
      <c r="Q38" s="6"/>
      <c r="R38" s="6"/>
      <c r="S38" s="6"/>
      <c r="T38" s="6"/>
      <c r="U38" s="6"/>
      <c r="W38" s="6"/>
      <c r="X38" s="6"/>
      <c r="Y38" s="6"/>
      <c r="Z38" s="56">
        <f>IF(AG17=0,0,(-Z37/AG17*AG18))</f>
        <v>0</v>
      </c>
      <c r="AA38" s="56"/>
      <c r="AB38" s="56"/>
      <c r="AC38" s="56"/>
      <c r="AD38" s="56"/>
      <c r="AE38" s="14"/>
      <c r="AF38" s="14"/>
      <c r="AG38" s="14"/>
      <c r="AH38" s="14"/>
      <c r="AI38" s="14"/>
      <c r="AJ38" s="14"/>
      <c r="AK38" s="4"/>
      <c r="AL38" s="29">
        <v>7.5</v>
      </c>
    </row>
    <row r="39" spans="1:38" ht="14.25" customHeight="1" x14ac:dyDescent="0.2">
      <c r="A39" s="1"/>
      <c r="B39" s="6"/>
      <c r="C39" s="1"/>
      <c r="D39" s="1" t="s">
        <v>41</v>
      </c>
      <c r="E39" s="1"/>
      <c r="F39" s="1"/>
      <c r="G39" s="32"/>
      <c r="H39" s="14"/>
      <c r="I39" s="34"/>
      <c r="J39" s="34"/>
      <c r="K39" s="34"/>
      <c r="L39" s="33"/>
      <c r="M39" s="14"/>
      <c r="N39" s="14"/>
      <c r="O39" s="14"/>
      <c r="W39" s="6"/>
      <c r="X39" s="6"/>
      <c r="Y39" s="6"/>
      <c r="Z39" s="55">
        <f>SUM(W37:AA38)</f>
        <v>0</v>
      </c>
      <c r="AA39" s="55"/>
      <c r="AB39" s="55"/>
      <c r="AC39" s="55"/>
      <c r="AD39" s="55"/>
      <c r="AE39" s="6"/>
      <c r="AF39" s="6"/>
      <c r="AJ39" s="14"/>
      <c r="AK39" s="4"/>
      <c r="AL39" s="29">
        <v>8</v>
      </c>
    </row>
    <row r="40" spans="1:38" ht="14.25" customHeight="1" x14ac:dyDescent="0.2">
      <c r="A40" s="1"/>
      <c r="B40" s="6"/>
      <c r="C40" s="1"/>
      <c r="D40" s="1" t="s">
        <v>42</v>
      </c>
      <c r="E40" s="1"/>
      <c r="F40" s="1"/>
      <c r="G40" s="32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6"/>
      <c r="X40" s="6"/>
      <c r="Y40" s="6"/>
      <c r="Z40" s="56">
        <f>IF(AG20="ja",IF(AG22-AG21=0,"",IF(AG22&gt;AG21,"",IF(AG20="",WW,IF(AG21="",0,IF(AG20="nein",0,(-Z39/(AG21+2)*AG22)))))),0)</f>
        <v>0</v>
      </c>
      <c r="AA40" s="56"/>
      <c r="AB40" s="56"/>
      <c r="AC40" s="56"/>
      <c r="AD40" s="56"/>
      <c r="AE40" s="33" t="str">
        <f>IF(AG20="nein","","2)")</f>
        <v/>
      </c>
      <c r="AF40" s="14"/>
      <c r="AG40" s="14"/>
      <c r="AH40" s="14"/>
      <c r="AI40" s="14"/>
      <c r="AJ40" s="14"/>
      <c r="AK40" s="35"/>
      <c r="AL40" s="29">
        <v>8.5</v>
      </c>
    </row>
    <row r="41" spans="1:38" ht="14.25" customHeight="1" x14ac:dyDescent="0.2">
      <c r="A41" s="1"/>
      <c r="B41" s="6"/>
      <c r="C41" s="1"/>
      <c r="D41" s="22" t="s">
        <v>51</v>
      </c>
      <c r="E41" s="1"/>
      <c r="F41" s="1"/>
      <c r="G41" s="32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6"/>
      <c r="W41" s="6"/>
      <c r="X41" s="6"/>
      <c r="Y41" s="6"/>
      <c r="Z41" s="55">
        <f>SUM(W39:AA40)</f>
        <v>0</v>
      </c>
      <c r="AA41" s="55"/>
      <c r="AB41" s="55"/>
      <c r="AC41" s="55"/>
      <c r="AD41" s="55"/>
      <c r="AE41" s="6"/>
      <c r="AF41" s="6"/>
      <c r="AJ41" s="14"/>
      <c r="AK41" s="4"/>
      <c r="AL41" s="29">
        <v>9</v>
      </c>
    </row>
    <row r="42" spans="1:38" ht="14.25" customHeight="1" x14ac:dyDescent="0.2">
      <c r="B42" s="6"/>
      <c r="C42" s="6"/>
      <c r="D42" s="1" t="s">
        <v>43</v>
      </c>
      <c r="E42" s="71">
        <v>0.4</v>
      </c>
      <c r="F42" s="71"/>
      <c r="G42" s="1" t="s">
        <v>44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W42" s="6"/>
      <c r="X42" s="6"/>
      <c r="Y42" s="6"/>
      <c r="Z42" s="56">
        <f>IF(AG24="nein",(ROUNDDOWN((-Z41*E42),0)),0)</f>
        <v>0</v>
      </c>
      <c r="AA42" s="56"/>
      <c r="AB42" s="56"/>
      <c r="AC42" s="56"/>
      <c r="AD42" s="56"/>
      <c r="AE42" s="33" t="str">
        <f>IF(AG24="nein","","3)")</f>
        <v/>
      </c>
      <c r="AF42" s="14"/>
      <c r="AG42" s="14"/>
      <c r="AH42" s="14"/>
      <c r="AI42" s="14"/>
      <c r="AJ42" s="14"/>
      <c r="AK42" s="4"/>
      <c r="AL42" s="29">
        <v>9.5</v>
      </c>
    </row>
    <row r="43" spans="1:38" ht="14.25" customHeight="1" x14ac:dyDescent="0.2">
      <c r="A43" s="1"/>
      <c r="B43" s="6"/>
      <c r="C43" s="1"/>
      <c r="D43" s="1" t="s">
        <v>45</v>
      </c>
      <c r="E43" s="1"/>
      <c r="F43" s="1"/>
      <c r="G43" s="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6"/>
      <c r="X43" s="6"/>
      <c r="Y43" s="6"/>
      <c r="Z43" s="72">
        <f>SUM(W41:AA42)</f>
        <v>0</v>
      </c>
      <c r="AA43" s="72"/>
      <c r="AB43" s="72"/>
      <c r="AC43" s="72"/>
      <c r="AD43" s="72"/>
      <c r="AE43" s="6"/>
      <c r="AF43" s="6"/>
      <c r="AJ43" s="14"/>
      <c r="AK43" s="4"/>
      <c r="AL43" s="29">
        <v>10</v>
      </c>
    </row>
    <row r="44" spans="1:38" ht="14.25" customHeight="1" x14ac:dyDescent="0.2">
      <c r="A44" s="1"/>
      <c r="B44" s="6"/>
      <c r="C44" s="1"/>
      <c r="D44" s="2" t="s">
        <v>46</v>
      </c>
      <c r="E44" s="1"/>
      <c r="F44" s="1"/>
      <c r="G44" s="36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6"/>
      <c r="AE44" s="6"/>
      <c r="AF44" s="54">
        <f>ROUNDDOWN(Z43,-2)</f>
        <v>0</v>
      </c>
      <c r="AG44" s="54"/>
      <c r="AH44" s="54"/>
      <c r="AI44" s="54"/>
      <c r="AJ44" s="54"/>
      <c r="AK44" s="4"/>
      <c r="AL44" s="29">
        <v>10.5</v>
      </c>
    </row>
    <row r="45" spans="1:38" ht="14.25" customHeight="1" x14ac:dyDescent="0.2">
      <c r="A45" s="1"/>
      <c r="B45" s="1"/>
      <c r="C45" s="1"/>
      <c r="D45" s="1"/>
      <c r="E45" s="1"/>
      <c r="F45" s="1"/>
      <c r="G45" s="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6"/>
      <c r="AF45" s="6"/>
      <c r="AJ45" s="14"/>
      <c r="AK45" s="4"/>
      <c r="AL45" s="29">
        <v>11</v>
      </c>
    </row>
    <row r="46" spans="1:38" ht="14.25" customHeight="1" x14ac:dyDescent="0.2">
      <c r="A46" s="6"/>
      <c r="B46" s="6"/>
      <c r="C46" s="47" t="s">
        <v>39</v>
      </c>
      <c r="D46" s="73">
        <v>5.5E-2</v>
      </c>
      <c r="E46" s="73"/>
      <c r="F46" s="36" t="s">
        <v>50</v>
      </c>
      <c r="G46" s="36"/>
      <c r="H46" s="14"/>
      <c r="I46" s="14"/>
      <c r="J46" s="14"/>
      <c r="K46" s="14"/>
      <c r="L46" s="14"/>
      <c r="M46" s="14"/>
      <c r="N46" s="14"/>
      <c r="O46" s="14"/>
      <c r="P46" s="14"/>
      <c r="R46" s="37"/>
      <c r="S46" s="37"/>
      <c r="T46" s="37"/>
      <c r="U46" s="37"/>
      <c r="V46" s="37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4"/>
      <c r="AL46" s="29">
        <v>11.5</v>
      </c>
    </row>
    <row r="47" spans="1:38" ht="14.25" customHeight="1" x14ac:dyDescent="0.2">
      <c r="A47" s="44"/>
      <c r="B47" s="6"/>
      <c r="C47" s="6"/>
      <c r="D47" s="67">
        <v>0.02</v>
      </c>
      <c r="E47" s="67"/>
      <c r="F47" s="38" t="s">
        <v>47</v>
      </c>
      <c r="G47" s="39"/>
      <c r="H47" s="39"/>
      <c r="I47" s="39"/>
      <c r="J47" s="39"/>
      <c r="K47" s="39"/>
      <c r="L47" s="39"/>
      <c r="M47" s="39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4"/>
      <c r="AL47" s="29">
        <v>12</v>
      </c>
    </row>
    <row r="48" spans="1:38" ht="28.5" customHeight="1" x14ac:dyDescent="0.2">
      <c r="A48" s="6"/>
      <c r="B48" s="6"/>
      <c r="C48" s="48" t="str">
        <f>IF(AG20="nein","","2)")</f>
        <v/>
      </c>
      <c r="D48" s="68" t="str">
        <f>IF(AG20="ja","Für die Berechnung wird die Anzahl Zimmer plus 2 gerechnet, damit werden die übrigen Räume (Küche, Badezimmer, WC und Nebenräume wie Entrée, Estrich, Keller, Garage usw.) berücksichtigt.","")</f>
        <v/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46">
        <v>850000</v>
      </c>
    </row>
    <row r="49" spans="1:38" ht="33.950000000000003" customHeight="1" x14ac:dyDescent="0.2">
      <c r="A49" s="6"/>
      <c r="B49" s="6"/>
      <c r="C49" s="48" t="str">
        <f>IF(AG24="nein","","3)")</f>
        <v/>
      </c>
      <c r="D49" s="68" t="str">
        <f>IF(AG24="ja","Der Einschlag von 40% auf dem steuerlichen Verkehrsmietwert (§ 6 Abs. 1 Verordnung zum Steuergesetz) kann nur bei Wohneigentum am Hauptwohnsitz gewährt werden. Bei Nutzniessung, Wohnrecht oder Ferienliegenschaft entfällt dieser Einschlag.","")</f>
        <v/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</row>
    <row r="50" spans="1:38" ht="14.25" customHeight="1" x14ac:dyDescent="0.2">
      <c r="A50" s="4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J50" s="14"/>
      <c r="AK50" s="4"/>
    </row>
    <row r="51" spans="1:38" ht="14.25" customHeight="1" x14ac:dyDescent="0.2">
      <c r="A51" s="1"/>
      <c r="B51" s="1"/>
      <c r="C51" s="1"/>
      <c r="D51" s="69" t="s">
        <v>48</v>
      </c>
      <c r="E51" s="69"/>
      <c r="F51" s="70">
        <f ca="1">TODAY()</f>
        <v>41228</v>
      </c>
      <c r="G51" s="70"/>
      <c r="H51" s="70"/>
      <c r="I51" s="70"/>
      <c r="J51" s="70"/>
      <c r="K51" s="70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4"/>
    </row>
    <row r="52" spans="1:38" s="41" customFormat="1" ht="14.25" customHeight="1" x14ac:dyDescent="0.2">
      <c r="A52" s="1"/>
      <c r="C52" s="1"/>
      <c r="D52" s="4"/>
      <c r="M52" s="51"/>
      <c r="N52" s="51"/>
      <c r="O52" s="51"/>
      <c r="P52" s="51"/>
      <c r="Q52" s="51"/>
      <c r="R52" s="14"/>
      <c r="S52" s="14"/>
      <c r="T52" s="14"/>
      <c r="U52" s="14"/>
      <c r="AD52" s="45"/>
      <c r="AE52" s="14"/>
      <c r="AF52" s="14"/>
      <c r="AG52" s="14"/>
      <c r="AH52" s="14"/>
      <c r="AI52" s="14"/>
      <c r="AJ52" s="14"/>
      <c r="AK52" s="4"/>
    </row>
    <row r="53" spans="1:38" ht="14.25" customHeight="1" x14ac:dyDescent="0.2">
      <c r="A53" s="1"/>
      <c r="B53" s="1"/>
      <c r="C53" s="1"/>
      <c r="D53" s="1"/>
      <c r="E53" s="1"/>
      <c r="F53" s="1"/>
      <c r="G53" s="1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4"/>
      <c r="AL53" s="5"/>
    </row>
    <row r="54" spans="1:38" ht="14.25" customHeight="1" x14ac:dyDescent="0.2">
      <c r="A54" s="1"/>
      <c r="B54" s="1"/>
      <c r="C54" s="1"/>
      <c r="D54" s="1"/>
      <c r="E54" s="1"/>
      <c r="F54" s="1"/>
      <c r="G54" s="1"/>
      <c r="H54" s="14"/>
      <c r="I54" s="14"/>
      <c r="J54" s="14"/>
      <c r="K54" s="14"/>
      <c r="L54" s="41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4"/>
    </row>
    <row r="55" spans="1:38" ht="14.25" customHeight="1" x14ac:dyDescent="0.2">
      <c r="A55" s="1"/>
      <c r="B55" s="1"/>
      <c r="C55" s="1"/>
      <c r="D55" s="1"/>
      <c r="E55" s="1"/>
      <c r="F55" s="1"/>
      <c r="G55" s="1"/>
      <c r="H55" s="14"/>
      <c r="I55" s="14"/>
      <c r="J55" s="14"/>
      <c r="K55" s="14"/>
      <c r="L55" s="41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4"/>
    </row>
    <row r="56" spans="1:38" ht="14.25" customHeight="1" x14ac:dyDescent="0.2"/>
    <row r="57" spans="1:38" ht="14.25" customHeight="1" x14ac:dyDescent="0.2"/>
    <row r="58" spans="1:38" ht="14.25" customHeight="1" x14ac:dyDescent="0.2"/>
    <row r="59" spans="1:38" ht="14.25" customHeight="1" x14ac:dyDescent="0.2"/>
    <row r="60" spans="1:38" ht="14.25" customHeight="1" x14ac:dyDescent="0.2"/>
    <row r="61" spans="1:38" ht="14.25" customHeight="1" x14ac:dyDescent="0.2"/>
    <row r="62" spans="1:38" ht="14.25" customHeight="1" x14ac:dyDescent="0.2"/>
    <row r="63" spans="1:38" ht="14.25" customHeight="1" x14ac:dyDescent="0.2"/>
    <row r="64" spans="1:38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</sheetData>
  <sheetProtection sheet="1" objects="1" scenarios="1" selectLockedCells="1"/>
  <mergeCells count="42">
    <mergeCell ref="D12:N12"/>
    <mergeCell ref="D13:N13"/>
    <mergeCell ref="D14:N14"/>
    <mergeCell ref="AG17:AH17"/>
    <mergeCell ref="AG18:AH18"/>
    <mergeCell ref="AB4:AC4"/>
    <mergeCell ref="D10:N10"/>
    <mergeCell ref="AB8:AF8"/>
    <mergeCell ref="AB9:AF9"/>
    <mergeCell ref="AB11:AF11"/>
    <mergeCell ref="D11:N11"/>
    <mergeCell ref="AB10:AK10"/>
    <mergeCell ref="E42:F42"/>
    <mergeCell ref="Z42:AD42"/>
    <mergeCell ref="Z43:AD43"/>
    <mergeCell ref="D46:E46"/>
    <mergeCell ref="L32:M32"/>
    <mergeCell ref="Z37:AD37"/>
    <mergeCell ref="Z38:AD38"/>
    <mergeCell ref="Z41:AD41"/>
    <mergeCell ref="Z39:AD39"/>
    <mergeCell ref="Z40:AD40"/>
    <mergeCell ref="J37:L37"/>
    <mergeCell ref="D47:E47"/>
    <mergeCell ref="D48:AK48"/>
    <mergeCell ref="D49:AK49"/>
    <mergeCell ref="D51:E51"/>
    <mergeCell ref="F51:K51"/>
    <mergeCell ref="AF44:AJ44"/>
    <mergeCell ref="Z33:AD33"/>
    <mergeCell ref="Z32:AD32"/>
    <mergeCell ref="Z31:AD31"/>
    <mergeCell ref="AB12:AF12"/>
    <mergeCell ref="AB13:AF13"/>
    <mergeCell ref="AB14:AF14"/>
    <mergeCell ref="AG24:AH24"/>
    <mergeCell ref="V15:AK15"/>
    <mergeCell ref="V24:AE24"/>
    <mergeCell ref="AF34:AJ34"/>
    <mergeCell ref="AG22:AH22"/>
    <mergeCell ref="AG20:AH20"/>
    <mergeCell ref="AG21:AH21"/>
  </mergeCells>
  <dataValidations count="3">
    <dataValidation type="list" allowBlank="1" showInputMessage="1" showErrorMessage="1" sqref="AB9">
      <formula1>$AL$8:$AL$19</formula1>
    </dataValidation>
    <dataValidation type="list" allowBlank="1" showInputMessage="1" showErrorMessage="1" sqref="AG17:AH18 AG22:AH22">
      <formula1>$AL$23:$AL$47</formula1>
    </dataValidation>
    <dataValidation type="list" allowBlank="1" showInputMessage="1" showErrorMessage="1" errorTitle="Auswahl treffen" error="Der eingegebene Wert ist ungültig. Treffen Sie die richtige Auswahl!" sqref="AG20:AH20 AG24:AH24">
      <formula1>$AL$21:$AL$22</formula1>
    </dataValidation>
  </dataValidations>
  <printOptions horizontalCentered="1" verticalCentered="1"/>
  <pageMargins left="0.19685039370078741" right="0.19685039370078741" top="0.19685039370078741" bottom="0.31496062992125984" header="0" footer="0"/>
  <pageSetup paperSize="9" orientation="portrait" blackAndWhite="1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Baurecht 2-FH</vt:lpstr>
      <vt:lpstr>'Baurecht 2-FH'!Druckbereich</vt:lpstr>
      <vt:lpstr>'Baurecht 2-FH'!Gesamt</vt:lpstr>
      <vt:lpstr>Geschäftlich</vt:lpstr>
      <vt:lpstr>WRNN</vt:lpstr>
    </vt:vector>
  </TitlesOfParts>
  <Company>Kanton Zug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Ricchello</dc:creator>
  <cp:lastModifiedBy>Massimo Ricchello</cp:lastModifiedBy>
  <cp:lastPrinted>2012-11-15T07:15:29Z</cp:lastPrinted>
  <dcterms:created xsi:type="dcterms:W3CDTF">2012-10-09T07:31:40Z</dcterms:created>
  <dcterms:modified xsi:type="dcterms:W3CDTF">2012-11-15T07:16:28Z</dcterms:modified>
</cp:coreProperties>
</file>