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lgemein\Support\RICM\Liegenschaft Neubewertung\Vorlagen für die Liegenschaftenbewertungen\Vorlagen für die Homepage\Update ab 2020 (neu Pers.ID)\"/>
    </mc:Choice>
  </mc:AlternateContent>
  <xr:revisionPtr revIDLastSave="0" documentId="13_ncr:1_{14FABCEF-D245-49AF-B8AA-EA840BD333C2}" xr6:coauthVersionLast="36" xr6:coauthVersionMax="36" xr10:uidLastSave="{00000000-0000-0000-0000-000000000000}"/>
  <bookViews>
    <workbookView xWindow="600" yWindow="90" windowWidth="23715" windowHeight="13605" xr2:uid="{00000000-000D-0000-FFFF-FFFF00000000}"/>
  </bookViews>
  <sheets>
    <sheet name="Baurecht StWE" sheetId="1" r:id="rId1"/>
  </sheets>
  <definedNames>
    <definedName name="_xlnm.Print_Area" localSheetId="0">'Baurecht StWE'!$A$1:$AL$56</definedName>
    <definedName name="Gesamt" localSheetId="0">'Baurecht StWE'!$AG$23</definedName>
    <definedName name="Geschäftlich">'Baurecht StWE'!$AG$24</definedName>
    <definedName name="WRNN">'Baurecht StWE'!$AG$26</definedName>
  </definedNames>
  <calcPr calcId="191029"/>
</workbook>
</file>

<file path=xl/calcChain.xml><?xml version="1.0" encoding="utf-8"?>
<calcChain xmlns="http://schemas.openxmlformats.org/spreadsheetml/2006/main">
  <c r="V26" i="1" l="1"/>
  <c r="AJ27" i="1" l="1"/>
  <c r="V24" i="1" l="1"/>
  <c r="V23" i="1"/>
  <c r="AE55" i="1" l="1"/>
  <c r="D50" i="1"/>
  <c r="C50" i="1"/>
  <c r="AE40" i="1"/>
  <c r="Z34" i="1"/>
  <c r="AD25" i="1"/>
  <c r="Z39" i="1" l="1"/>
  <c r="J39" i="1"/>
  <c r="AF35" i="1"/>
  <c r="Z40" i="1" l="1"/>
  <c r="Z41" i="1" s="1"/>
  <c r="Z42" i="1" s="1"/>
  <c r="D51" i="1" s="1"/>
  <c r="C51" i="1" l="1"/>
  <c r="AE42" i="1"/>
  <c r="Z43" i="1"/>
  <c r="A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RICM</author>
    <author>Massimo Ricchello</author>
  </authors>
  <commentList>
    <comment ref="A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Mussfeld!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B1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2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Für die Berechnung wird +2 gerechnet, damit werden die übrigen Räume (Küche, Badezimmer, WC und Nebenräume wie Entrée, Estrich, Keller, Garage usw.) berücksichtigt.
</t>
        </r>
      </text>
    </comment>
  </commentList>
</comments>
</file>

<file path=xl/sharedStrings.xml><?xml version="1.0" encoding="utf-8"?>
<sst xmlns="http://schemas.openxmlformats.org/spreadsheetml/2006/main" count="57" uniqueCount="54">
  <si>
    <t>Neubewertung</t>
  </si>
  <si>
    <t>Stockwerkeigentum im Baurecht</t>
  </si>
  <si>
    <t>Erwerb 1988 und später</t>
  </si>
  <si>
    <t>INTERN</t>
  </si>
  <si>
    <t>Zug</t>
  </si>
  <si>
    <t>Steuerverwaltung, Postfach 16, 6301 Zug</t>
  </si>
  <si>
    <t>Gemeinde</t>
  </si>
  <si>
    <t>Oberägeri</t>
  </si>
  <si>
    <t>Strasse/Nr.</t>
  </si>
  <si>
    <t>Unterägeri</t>
  </si>
  <si>
    <t>GBP-Nr.</t>
  </si>
  <si>
    <t>Menzingen</t>
  </si>
  <si>
    <t>Name</t>
  </si>
  <si>
    <t>Assek.-Nr.</t>
  </si>
  <si>
    <t>Baar</t>
  </si>
  <si>
    <t>Vorname</t>
  </si>
  <si>
    <t>Baujahr</t>
  </si>
  <si>
    <t>Cham</t>
  </si>
  <si>
    <t>Strasse</t>
  </si>
  <si>
    <t>Miteigentumsanteil</t>
  </si>
  <si>
    <t>Hünenberg</t>
  </si>
  <si>
    <t>PLZ/Ort</t>
  </si>
  <si>
    <t>Nebengebäude</t>
  </si>
  <si>
    <t>Steinhausen</t>
  </si>
  <si>
    <t>Erwerbsdatum</t>
  </si>
  <si>
    <t>Risch</t>
  </si>
  <si>
    <t>Walchwil</t>
  </si>
  <si>
    <t>Geschäftlich genutze Räume?</t>
  </si>
  <si>
    <t>nein</t>
  </si>
  <si>
    <t>Neuheim</t>
  </si>
  <si>
    <t>ja</t>
  </si>
  <si>
    <t>Berechnung der steuerbaren Werte</t>
  </si>
  <si>
    <t>Ermittlung des Vermögenssteuerwertes</t>
  </si>
  <si>
    <r>
      <t xml:space="preserve">Erwerbspreis </t>
    </r>
    <r>
      <rPr>
        <sz val="8"/>
        <rFont val="Arial"/>
        <family val="2"/>
      </rPr>
      <t>(inkl. Garagen-, Einstell-, Abstellplätze und Bastelräume)</t>
    </r>
  </si>
  <si>
    <t>Steuerlicher Verkehrswert</t>
  </si>
  <si>
    <t>Ermittlung des Eigenmietwertes</t>
  </si>
  <si>
    <t>Verkehrsmietwert</t>
  </si>
  <si>
    <t>1)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</si>
  <si>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</si>
  <si>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</si>
  <si>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</si>
  <si>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</si>
  <si>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</si>
  <si>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des Fr. 750'000 übersteigenden Anteils des steuerlichen Verkehrswertes</t>
  </si>
  <si>
    <t>Zug,</t>
  </si>
  <si>
    <t>Anrede</t>
  </si>
  <si>
    <t>+ Wertvermehrende Investitionen seit dem Erwerb</t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</si>
  <si>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</si>
  <si>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Verkehrsmietwert der privat genutzten Räumlichkeiten</t>
  </si>
  <si>
    <t>des steuerlichen Verkehrswertes bis Fr. 750'000</t>
  </si>
  <si>
    <t>Sachbearbeiter</t>
  </si>
  <si>
    <t>Vorlage www.zug.ch/tax</t>
  </si>
  <si>
    <t>Berechnungshilfe</t>
  </si>
  <si>
    <t>Pers.ID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</si>
</sst>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5" formatCode="dd/mm/yyyy;@"/>
    <numFmt numFmtId="166" formatCode="0.0"/>
    <numFmt numFmtId="167" formatCode="_ * #,##0_ ;_ * \-#,##0_ ;_ * &quot;-&quot;??_ ;_ @_ "/>
    <numFmt numFmtId="168" formatCode="0.000%"/>
    <numFmt numFmtId="169" formatCode="0.0%"/>
    <numFmt numFmtId="170" formatCode="[$-807]d/\ mmmm\ yyyy;@"/>
    <numFmt numFmtId="171" formatCode="0000\-000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quotePrefix="1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7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quotePrefix="1" applyNumberForma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ont="1" applyFill="1" applyBorder="1" applyProtection="1"/>
    <xf numFmtId="1" fontId="1" fillId="0" borderId="0" xfId="1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10" fillId="0" borderId="0" xfId="0" applyNumberFormat="1" applyFont="1" applyFill="1" applyBorder="1" applyProtection="1"/>
    <xf numFmtId="0" fontId="1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7" fontId="0" fillId="0" borderId="0" xfId="1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left"/>
    </xf>
    <xf numFmtId="9" fontId="1" fillId="0" borderId="0" xfId="0" applyNumberFormat="1" applyFont="1" applyFill="1" applyBorder="1" applyAlignment="1" applyProtection="1"/>
    <xf numFmtId="0" fontId="0" fillId="0" borderId="0" xfId="0" applyAlignment="1"/>
    <xf numFmtId="49" fontId="1" fillId="0" borderId="0" xfId="0" applyNumberFormat="1" applyFont="1" applyFill="1" applyBorder="1" applyProtection="1"/>
    <xf numFmtId="167" fontId="11" fillId="0" borderId="0" xfId="1" applyNumberFormat="1" applyFont="1" applyFill="1" applyBorder="1" applyAlignment="1" applyProtection="1"/>
    <xf numFmtId="0" fontId="0" fillId="0" borderId="0" xfId="0" applyFill="1" applyBorder="1" applyAlignment="1" applyProtection="1"/>
    <xf numFmtId="49" fontId="0" fillId="0" borderId="0" xfId="0" applyNumberForma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167" fontId="0" fillId="0" borderId="0" xfId="1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13" fillId="0" borderId="0" xfId="0" applyNumberFormat="1" applyFont="1" applyFill="1" applyBorder="1" applyProtection="1"/>
    <xf numFmtId="167" fontId="13" fillId="0" borderId="0" xfId="1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Protection="1"/>
    <xf numFmtId="0" fontId="0" fillId="0" borderId="0" xfId="0" quotePrefix="1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67" fontId="2" fillId="0" borderId="0" xfId="1" applyNumberFormat="1" applyFont="1" applyFill="1" applyBorder="1" applyAlignment="1" applyProtection="1">
      <alignment horizontal="center"/>
    </xf>
    <xf numFmtId="167" fontId="4" fillId="0" borderId="0" xfId="1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right" vertical="top"/>
    </xf>
    <xf numFmtId="0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Font="1" applyAlignment="1" applyProtection="1"/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0" fillId="2" borderId="0" xfId="0" applyNumberFormat="1" applyFont="1" applyFill="1" applyBorder="1" applyAlignment="1" applyProtection="1">
      <protection locked="0"/>
    </xf>
    <xf numFmtId="49" fontId="1" fillId="2" borderId="0" xfId="0" applyNumberFormat="1" applyFont="1" applyFill="1" applyBorder="1" applyAlignment="1" applyProtection="1">
      <protection locked="0"/>
    </xf>
    <xf numFmtId="49" fontId="0" fillId="2" borderId="0" xfId="1" applyNumberFormat="1" applyFont="1" applyFill="1" applyBorder="1" applyAlignment="1" applyProtection="1">
      <alignment horizontal="left"/>
      <protection locked="0"/>
    </xf>
    <xf numFmtId="49" fontId="1" fillId="2" borderId="0" xfId="1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5" fontId="1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166" fontId="1" fillId="2" borderId="0" xfId="1" applyNumberFormat="1" applyFont="1" applyFill="1" applyBorder="1" applyAlignment="1" applyProtection="1">
      <alignment horizontal="right"/>
      <protection locked="0"/>
    </xf>
    <xf numFmtId="49" fontId="0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>
      <alignment horizontal="left" wrapText="1"/>
    </xf>
    <xf numFmtId="167" fontId="0" fillId="2" borderId="0" xfId="1" applyNumberFormat="1" applyFont="1" applyFill="1" applyBorder="1" applyAlignment="1" applyProtection="1">
      <alignment horizontal="right"/>
      <protection locked="0"/>
    </xf>
    <xf numFmtId="167" fontId="0" fillId="2" borderId="1" xfId="1" applyNumberFormat="1" applyFont="1" applyFill="1" applyBorder="1" applyAlignment="1" applyProtection="1">
      <alignment horizontal="right"/>
      <protection locked="0"/>
    </xf>
    <xf numFmtId="167" fontId="0" fillId="0" borderId="2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167" fontId="0" fillId="0" borderId="1" xfId="1" applyNumberFormat="1" applyFont="1" applyFill="1" applyBorder="1" applyAlignment="1" applyProtection="1">
      <alignment horizontal="right"/>
    </xf>
    <xf numFmtId="167" fontId="0" fillId="0" borderId="0" xfId="1" applyNumberFormat="1" applyFont="1" applyFill="1" applyBorder="1" applyAlignment="1" applyProtection="1">
      <alignment horizontal="right"/>
    </xf>
    <xf numFmtId="169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right" wrapText="1"/>
    </xf>
    <xf numFmtId="170" fontId="3" fillId="0" borderId="0" xfId="0" applyNumberFormat="1" applyFont="1" applyFill="1" applyBorder="1" applyAlignment="1" applyProtection="1">
      <alignment horizontal="left" wrapText="1"/>
    </xf>
    <xf numFmtId="169" fontId="13" fillId="0" borderId="0" xfId="0" applyNumberFormat="1" applyFont="1" applyFill="1" applyBorder="1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/>
      <protection locked="0"/>
    </xf>
    <xf numFmtId="9" fontId="1" fillId="0" borderId="0" xfId="0" applyNumberFormat="1" applyFont="1" applyFill="1" applyBorder="1" applyAlignment="1" applyProtection="1">
      <alignment horizontal="center"/>
    </xf>
    <xf numFmtId="167" fontId="0" fillId="0" borderId="2" xfId="0" applyNumberFormat="1" applyFill="1" applyBorder="1" applyAlignment="1" applyProtection="1">
      <alignment horizontal="right"/>
    </xf>
    <xf numFmtId="167" fontId="0" fillId="0" borderId="0" xfId="1" applyNumberFormat="1" applyFont="1" applyFill="1" applyBorder="1" applyAlignment="1" applyProtection="1">
      <alignment horizontal="center"/>
    </xf>
    <xf numFmtId="167" fontId="11" fillId="0" borderId="0" xfId="1" applyNumberFormat="1" applyFont="1" applyFill="1" applyBorder="1" applyAlignment="1" applyProtection="1">
      <alignment horizontal="left"/>
    </xf>
    <xf numFmtId="167" fontId="1" fillId="0" borderId="0" xfId="1" applyNumberFormat="1" applyFont="1" applyFill="1" applyBorder="1" applyAlignment="1" applyProtection="1">
      <alignment horizontal="center"/>
    </xf>
    <xf numFmtId="168" fontId="0" fillId="0" borderId="0" xfId="0" applyNumberFormat="1" applyFill="1" applyBorder="1" applyAlignment="1" applyProtection="1">
      <alignment horizontal="center"/>
    </xf>
    <xf numFmtId="171" fontId="1" fillId="2" borderId="0" xfId="0" applyNumberFormat="1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2"/>
  <sheetViews>
    <sheetView showGridLines="0" showRowColHeaders="0" tabSelected="1" zoomScaleNormal="100" workbookViewId="0">
      <pane ySplit="8" topLeftCell="A9" activePane="bottomLeft" state="frozen"/>
      <selection pane="bottomLeft" activeCell="AB6" sqref="AB6:AC6"/>
    </sheetView>
  </sheetViews>
  <sheetFormatPr baseColWidth="10" defaultColWidth="2.42578125" defaultRowHeight="12.75" x14ac:dyDescent="0.2"/>
  <cols>
    <col min="1" max="26" width="2.5703125" style="8" customWidth="1"/>
    <col min="27" max="27" width="3.7109375" style="8" customWidth="1"/>
    <col min="28" max="32" width="2.5703125" style="8" customWidth="1"/>
    <col min="33" max="36" width="2.5703125" style="7" customWidth="1"/>
    <col min="37" max="37" width="2.5703125" style="19" customWidth="1"/>
    <col min="38" max="38" width="9.5703125" style="28" hidden="1" customWidth="1"/>
    <col min="39" max="16384" width="2.42578125" style="7"/>
  </cols>
  <sheetData>
    <row r="1" spans="1:38" ht="14.25" customHeight="1" x14ac:dyDescent="0.2">
      <c r="A1" s="1"/>
      <c r="B1" s="1"/>
      <c r="C1" s="1"/>
      <c r="D1" s="65" t="s">
        <v>51</v>
      </c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3"/>
      <c r="Q1" s="1"/>
      <c r="R1" s="3"/>
      <c r="S1" s="2"/>
      <c r="T1" s="24"/>
      <c r="U1" s="24"/>
      <c r="V1" s="24"/>
      <c r="W1" s="24"/>
      <c r="X1" s="24"/>
      <c r="Y1" s="61"/>
      <c r="Z1" s="24"/>
      <c r="AA1" s="24"/>
      <c r="AB1" s="24"/>
      <c r="AC1" s="24"/>
      <c r="AD1" s="24"/>
      <c r="AE1" s="1"/>
      <c r="AF1" s="1"/>
      <c r="AG1" s="1"/>
      <c r="AH1" s="1"/>
      <c r="AI1" s="1"/>
      <c r="AJ1" s="1"/>
      <c r="AK1" s="5"/>
      <c r="AL1" s="6"/>
    </row>
    <row r="2" spans="1:38" ht="12" customHeight="1" x14ac:dyDescent="0.2">
      <c r="A2" s="1"/>
      <c r="B2" s="1"/>
      <c r="C2" s="1"/>
      <c r="D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24"/>
      <c r="U2" s="24"/>
      <c r="V2" s="24"/>
      <c r="W2" s="24"/>
      <c r="X2" s="24"/>
      <c r="Y2" s="62"/>
      <c r="Z2" s="61"/>
      <c r="AA2" s="63"/>
      <c r="AB2" s="64"/>
      <c r="AC2" s="64"/>
      <c r="AD2" s="64"/>
      <c r="AE2" s="10"/>
      <c r="AF2" s="10"/>
      <c r="AG2" s="10"/>
      <c r="AH2" s="11"/>
      <c r="AI2" s="11"/>
      <c r="AJ2" s="11"/>
      <c r="AK2" s="5"/>
      <c r="AL2" s="6"/>
    </row>
    <row r="3" spans="1:38" ht="12" customHeight="1" x14ac:dyDescent="0.2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4"/>
      <c r="U3" s="24"/>
      <c r="V3" s="24"/>
      <c r="W3" s="24"/>
      <c r="X3" s="24"/>
      <c r="Y3" s="61"/>
      <c r="Z3" s="61"/>
      <c r="AA3" s="64"/>
      <c r="AB3" s="64"/>
      <c r="AC3" s="61"/>
      <c r="AD3" s="61"/>
      <c r="AE3" s="13"/>
      <c r="AF3" s="12"/>
      <c r="AG3" s="12"/>
      <c r="AH3" s="11"/>
      <c r="AI3" s="11"/>
      <c r="AJ3" s="11"/>
      <c r="AK3" s="5"/>
      <c r="AL3" s="6"/>
    </row>
    <row r="4" spans="1:38" ht="20.100000000000001" customHeight="1" x14ac:dyDescent="0.2">
      <c r="A4" s="1"/>
      <c r="B4" s="1"/>
      <c r="C4" s="1"/>
      <c r="D4" s="66" t="s">
        <v>52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4"/>
      <c r="U4" s="24"/>
      <c r="V4" s="24"/>
      <c r="W4" s="24"/>
      <c r="X4" s="24"/>
      <c r="Y4" s="61"/>
      <c r="Z4" s="61"/>
      <c r="AA4" s="64"/>
      <c r="AB4" s="64"/>
      <c r="AC4" s="61"/>
      <c r="AD4" s="61"/>
      <c r="AE4" s="13"/>
      <c r="AF4" s="12"/>
      <c r="AG4" s="12"/>
      <c r="AH4" s="11"/>
      <c r="AI4" s="11"/>
      <c r="AJ4" s="11"/>
      <c r="AK4" s="5"/>
      <c r="AL4" s="6"/>
    </row>
    <row r="5" spans="1:38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4"/>
      <c r="U5" s="24"/>
      <c r="V5" s="24"/>
      <c r="W5" s="24"/>
      <c r="X5" s="24"/>
      <c r="Y5" s="61"/>
      <c r="Z5" s="61"/>
      <c r="AA5" s="64"/>
      <c r="AB5" s="64"/>
      <c r="AC5" s="61"/>
      <c r="AD5" s="61"/>
      <c r="AE5" s="13"/>
      <c r="AF5" s="12"/>
      <c r="AG5" s="12"/>
      <c r="AH5" s="11"/>
      <c r="AI5" s="11"/>
      <c r="AJ5" s="11"/>
      <c r="AK5" s="5"/>
      <c r="AL5" s="6"/>
    </row>
    <row r="6" spans="1:38" ht="14.25" customHeight="1" x14ac:dyDescent="0.2">
      <c r="A6" s="1"/>
      <c r="B6" s="1"/>
      <c r="C6" s="7"/>
      <c r="D6" s="7"/>
      <c r="E6" s="7"/>
      <c r="F6" s="7"/>
      <c r="G6" s="7"/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2" t="s">
        <v>0</v>
      </c>
      <c r="W6" s="1"/>
      <c r="X6" s="1"/>
      <c r="Y6" s="7"/>
      <c r="Z6" s="9"/>
      <c r="AA6" s="10"/>
      <c r="AB6" s="71"/>
      <c r="AC6" s="71"/>
      <c r="AD6" s="10"/>
      <c r="AE6" s="7"/>
      <c r="AF6" s="7"/>
      <c r="AG6" s="10"/>
      <c r="AH6" s="11"/>
      <c r="AI6" s="11"/>
      <c r="AJ6" s="11"/>
      <c r="AK6" s="5"/>
      <c r="AL6" s="6"/>
    </row>
    <row r="7" spans="1:38" ht="14.25" customHeight="1" x14ac:dyDescent="0.2">
      <c r="A7" s="1"/>
      <c r="B7" s="7"/>
      <c r="C7" s="7"/>
      <c r="D7" s="1"/>
      <c r="E7" s="1"/>
      <c r="F7" s="1"/>
      <c r="G7" s="1"/>
      <c r="H7" s="7"/>
      <c r="I7" s="4"/>
      <c r="J7" s="7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 t="s">
        <v>1</v>
      </c>
      <c r="W7" s="1"/>
      <c r="X7" s="1"/>
      <c r="Y7" s="7"/>
      <c r="Z7" s="7"/>
      <c r="AA7" s="1"/>
      <c r="AB7" s="1"/>
      <c r="AC7" s="1"/>
      <c r="AD7" s="1"/>
      <c r="AE7" s="1"/>
      <c r="AF7" s="7"/>
      <c r="AG7" s="4"/>
      <c r="AH7" s="1"/>
      <c r="AI7" s="1"/>
      <c r="AJ7" s="1"/>
      <c r="AK7" s="5"/>
      <c r="AL7" s="6"/>
    </row>
    <row r="8" spans="1:38" ht="14.25" customHeight="1" x14ac:dyDescent="0.2">
      <c r="A8" s="1"/>
      <c r="B8" s="7"/>
      <c r="C8" s="7"/>
      <c r="D8" s="1"/>
      <c r="E8" s="1"/>
      <c r="F8" s="1"/>
      <c r="G8" s="1"/>
      <c r="H8" s="1"/>
      <c r="I8" s="1"/>
      <c r="J8" s="1"/>
      <c r="K8" s="14"/>
      <c r="L8" s="1"/>
      <c r="M8" s="1"/>
      <c r="N8" s="1"/>
      <c r="O8" s="1"/>
      <c r="P8" s="1"/>
      <c r="Q8" s="1"/>
      <c r="R8" s="1"/>
      <c r="S8" s="1"/>
      <c r="T8" s="1"/>
      <c r="U8" s="7"/>
      <c r="V8" s="15" t="s">
        <v>2</v>
      </c>
      <c r="W8" s="1"/>
      <c r="X8" s="1"/>
      <c r="Y8" s="7"/>
      <c r="Z8" s="7"/>
      <c r="AA8" s="1"/>
      <c r="AB8" s="1"/>
      <c r="AC8" s="1"/>
      <c r="AD8" s="1"/>
      <c r="AE8" s="1"/>
      <c r="AF8" s="1"/>
      <c r="AG8" s="1"/>
      <c r="AH8" s="1"/>
      <c r="AI8" s="1"/>
      <c r="AJ8" s="1"/>
      <c r="AK8" s="5"/>
      <c r="AL8" s="6"/>
    </row>
    <row r="9" spans="1:38" s="19" customFormat="1" ht="14.25" customHeight="1" x14ac:dyDescent="0.2">
      <c r="A9" s="16"/>
      <c r="B9" s="17"/>
      <c r="C9" s="16"/>
      <c r="D9" s="17"/>
      <c r="E9" s="16"/>
      <c r="F9" s="17"/>
      <c r="G9" s="16"/>
      <c r="H9" s="17"/>
      <c r="I9" s="16"/>
      <c r="J9" s="17"/>
      <c r="K9" s="16"/>
      <c r="L9" s="17"/>
      <c r="M9" s="16"/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7"/>
      <c r="AC9" s="16"/>
      <c r="AD9" s="17"/>
      <c r="AE9" s="16"/>
      <c r="AF9" s="17"/>
      <c r="AG9" s="16"/>
      <c r="AH9" s="17"/>
      <c r="AI9" s="16"/>
      <c r="AJ9" s="17"/>
      <c r="AK9" s="16"/>
      <c r="AL9" s="18" t="s">
        <v>3</v>
      </c>
    </row>
    <row r="10" spans="1:38" ht="14.25" customHeight="1" x14ac:dyDescent="0.2">
      <c r="A10" s="1"/>
      <c r="C10" s="1"/>
      <c r="D10" s="20" t="s">
        <v>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7"/>
      <c r="V10" s="7" t="s">
        <v>53</v>
      </c>
      <c r="W10" s="1"/>
      <c r="X10" s="1"/>
      <c r="Y10" s="1"/>
      <c r="Z10" s="1"/>
      <c r="AA10" s="1"/>
      <c r="AB10" s="96"/>
      <c r="AC10" s="96"/>
      <c r="AD10" s="96"/>
      <c r="AE10" s="96"/>
      <c r="AF10" s="96"/>
      <c r="AG10" s="1"/>
      <c r="AH10" s="1"/>
      <c r="AI10" s="1"/>
      <c r="AJ10" s="1"/>
      <c r="AK10" s="5"/>
      <c r="AL10" s="6"/>
    </row>
    <row r="11" spans="1:38" ht="14.25" customHeight="1" x14ac:dyDescent="0.2">
      <c r="A11" s="1"/>
      <c r="M11" s="1"/>
      <c r="N11" s="9"/>
      <c r="O11" s="9"/>
      <c r="P11" s="9"/>
      <c r="Q11" s="9"/>
      <c r="R11" s="9"/>
      <c r="S11" s="1"/>
      <c r="U11" s="7"/>
      <c r="V11" s="7" t="s">
        <v>6</v>
      </c>
      <c r="W11" s="1"/>
      <c r="X11" s="1"/>
      <c r="AB11" s="68"/>
      <c r="AC11" s="68"/>
      <c r="AD11" s="68"/>
      <c r="AE11" s="68"/>
      <c r="AF11" s="68"/>
      <c r="AG11" s="1"/>
      <c r="AH11" s="1"/>
      <c r="AI11" s="1"/>
      <c r="AJ11" s="1"/>
      <c r="AK11" s="5"/>
      <c r="AL11" s="6" t="s">
        <v>4</v>
      </c>
    </row>
    <row r="12" spans="1:38" ht="14.25" customHeight="1" x14ac:dyDescent="0.2">
      <c r="A12" s="1"/>
      <c r="D12" s="67" t="s">
        <v>45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1"/>
      <c r="P12" s="1"/>
      <c r="Q12" s="1"/>
      <c r="R12" s="1"/>
      <c r="S12" s="1"/>
      <c r="U12" s="7"/>
      <c r="V12" s="7" t="s">
        <v>8</v>
      </c>
      <c r="W12" s="1"/>
      <c r="X12" s="1"/>
      <c r="AB12" s="67"/>
      <c r="AC12" s="68"/>
      <c r="AD12" s="68"/>
      <c r="AE12" s="68"/>
      <c r="AF12" s="68"/>
      <c r="AG12" s="68"/>
      <c r="AH12" s="68"/>
      <c r="AI12" s="68"/>
      <c r="AJ12" s="68"/>
      <c r="AK12" s="68"/>
      <c r="AL12" s="6" t="s">
        <v>7</v>
      </c>
    </row>
    <row r="13" spans="1:38" ht="14.25" customHeight="1" x14ac:dyDescent="0.2">
      <c r="A13" s="1"/>
      <c r="D13" s="68" t="s">
        <v>12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"/>
      <c r="P13" s="1"/>
      <c r="Q13" s="1"/>
      <c r="R13" s="1"/>
      <c r="S13" s="1"/>
      <c r="U13" s="7"/>
      <c r="V13" s="7" t="s">
        <v>10</v>
      </c>
      <c r="W13" s="1"/>
      <c r="X13" s="1"/>
      <c r="Z13" s="21"/>
      <c r="AA13" s="21"/>
      <c r="AB13" s="67"/>
      <c r="AC13" s="68"/>
      <c r="AD13" s="68"/>
      <c r="AE13" s="68"/>
      <c r="AF13" s="68"/>
      <c r="AK13" s="7"/>
      <c r="AL13" s="6" t="s">
        <v>9</v>
      </c>
    </row>
    <row r="14" spans="1:38" ht="14.25" customHeight="1" x14ac:dyDescent="0.2">
      <c r="A14" s="1"/>
      <c r="D14" s="68" t="s">
        <v>15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4"/>
      <c r="P14" s="14"/>
      <c r="Q14" s="14"/>
      <c r="R14" s="14"/>
      <c r="S14" s="14"/>
      <c r="U14" s="7"/>
      <c r="V14" s="24" t="s">
        <v>13</v>
      </c>
      <c r="W14" s="22"/>
      <c r="AB14" s="67"/>
      <c r="AC14" s="67"/>
      <c r="AD14" s="67"/>
      <c r="AE14" s="67"/>
      <c r="AF14" s="67"/>
      <c r="AG14" s="14"/>
      <c r="AH14" s="14"/>
      <c r="AI14" s="14"/>
      <c r="AJ14" s="14"/>
      <c r="AK14" s="5"/>
      <c r="AL14" s="6" t="s">
        <v>11</v>
      </c>
    </row>
    <row r="15" spans="1:38" ht="14.25" customHeight="1" x14ac:dyDescent="0.2">
      <c r="A15" s="1"/>
      <c r="D15" s="68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1"/>
      <c r="P15" s="1"/>
      <c r="Q15" s="1"/>
      <c r="R15" s="1"/>
      <c r="S15" s="1"/>
      <c r="U15" s="7"/>
      <c r="V15" s="24" t="s">
        <v>16</v>
      </c>
      <c r="W15" s="1"/>
      <c r="X15" s="1"/>
      <c r="AB15" s="69"/>
      <c r="AC15" s="70"/>
      <c r="AD15" s="70"/>
      <c r="AE15" s="70"/>
      <c r="AF15" s="70"/>
      <c r="AG15" s="1"/>
      <c r="AH15" s="1"/>
      <c r="AI15" s="1"/>
      <c r="AJ15" s="1"/>
      <c r="AK15" s="5"/>
      <c r="AL15" s="6" t="s">
        <v>14</v>
      </c>
    </row>
    <row r="16" spans="1:38" ht="14.25" customHeight="1" x14ac:dyDescent="0.2">
      <c r="A16" s="1"/>
      <c r="B16" s="1"/>
      <c r="C16" s="1"/>
      <c r="D16" s="68" t="s">
        <v>21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1"/>
      <c r="P16" s="1"/>
      <c r="Q16" s="1"/>
      <c r="R16" s="1"/>
      <c r="S16" s="1"/>
      <c r="U16" s="7"/>
      <c r="V16" s="24" t="s">
        <v>19</v>
      </c>
      <c r="W16" s="1"/>
      <c r="X16" s="1"/>
      <c r="Z16" s="7"/>
      <c r="AA16" s="7"/>
      <c r="AB16" s="67"/>
      <c r="AC16" s="68"/>
      <c r="AD16" s="68"/>
      <c r="AE16" s="68"/>
      <c r="AF16" s="68"/>
      <c r="AG16" s="68"/>
      <c r="AH16" s="68"/>
      <c r="AI16" s="68"/>
      <c r="AJ16" s="68"/>
      <c r="AK16" s="68"/>
      <c r="AL16" s="6" t="s">
        <v>17</v>
      </c>
    </row>
    <row r="17" spans="1:38" ht="14.25" customHeight="1" x14ac:dyDescent="0.2">
      <c r="A17" s="1"/>
      <c r="B17" s="1"/>
      <c r="C17" s="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  <c r="S17" s="1"/>
      <c r="U17" s="7"/>
      <c r="V17" s="24" t="s">
        <v>22</v>
      </c>
      <c r="W17" s="1"/>
      <c r="X17" s="1"/>
      <c r="Z17" s="7"/>
      <c r="AA17" s="7"/>
      <c r="AB17" s="67"/>
      <c r="AC17" s="68"/>
      <c r="AD17" s="68"/>
      <c r="AE17" s="68"/>
      <c r="AF17" s="68"/>
      <c r="AG17" s="68"/>
      <c r="AH17" s="68"/>
      <c r="AI17" s="68"/>
      <c r="AJ17" s="68"/>
      <c r="AK17" s="68"/>
      <c r="AL17" s="6" t="s">
        <v>20</v>
      </c>
    </row>
    <row r="18" spans="1:38" ht="14.25" customHeight="1" x14ac:dyDescent="0.2">
      <c r="A18" s="1"/>
      <c r="B18" s="1"/>
      <c r="C18" s="1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  <c r="P18" s="1"/>
      <c r="Q18" s="1"/>
      <c r="R18" s="1"/>
      <c r="S18" s="1"/>
      <c r="U18" s="7"/>
      <c r="V18" s="8" t="s">
        <v>24</v>
      </c>
      <c r="W18" s="1"/>
      <c r="X18" s="1"/>
      <c r="Z18" s="25"/>
      <c r="AA18" s="25"/>
      <c r="AB18" s="72"/>
      <c r="AC18" s="72"/>
      <c r="AD18" s="72"/>
      <c r="AE18" s="72"/>
      <c r="AF18" s="72"/>
      <c r="AK18" s="7"/>
      <c r="AL18" s="6" t="s">
        <v>23</v>
      </c>
    </row>
    <row r="19" spans="1:38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U19" s="7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6" t="s">
        <v>25</v>
      </c>
    </row>
    <row r="20" spans="1:38" ht="14.25" customHeight="1" x14ac:dyDescent="0.2">
      <c r="A20" s="1"/>
      <c r="B20" s="1"/>
      <c r="C20" s="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"/>
      <c r="P20" s="1"/>
      <c r="Q20" s="1"/>
      <c r="R20" s="1"/>
      <c r="S20" s="1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K20" s="7"/>
      <c r="AL20" s="6" t="s">
        <v>26</v>
      </c>
    </row>
    <row r="21" spans="1:38" ht="14.25" customHeight="1" x14ac:dyDescent="0.2">
      <c r="A21" s="1"/>
      <c r="B21" s="1"/>
      <c r="C21" s="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  <c r="P21" s="1"/>
      <c r="Q21" s="1"/>
      <c r="R21" s="1"/>
      <c r="S21" s="1"/>
      <c r="AI21" s="1"/>
      <c r="AJ21" s="1"/>
      <c r="AK21" s="5"/>
      <c r="AL21" s="6" t="s">
        <v>29</v>
      </c>
    </row>
    <row r="22" spans="1:38" ht="14.25" customHeight="1" x14ac:dyDescent="0.2">
      <c r="A22" s="1"/>
      <c r="B22" s="1"/>
      <c r="C22" s="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"/>
      <c r="P22" s="1"/>
      <c r="Q22" s="1"/>
      <c r="R22" s="1"/>
      <c r="S22" s="1"/>
      <c r="U22" s="7"/>
      <c r="V22" s="14" t="s">
        <v>27</v>
      </c>
      <c r="W22" s="1"/>
      <c r="X22" s="1"/>
      <c r="Y22" s="1"/>
      <c r="Z22" s="1"/>
      <c r="AA22" s="1"/>
      <c r="AB22" s="1"/>
      <c r="AC22" s="1"/>
      <c r="AF22" s="7"/>
      <c r="AG22" s="73" t="s">
        <v>28</v>
      </c>
      <c r="AH22" s="74"/>
      <c r="AJ22" s="1"/>
      <c r="AK22" s="5"/>
      <c r="AL22" s="7"/>
    </row>
    <row r="23" spans="1:38" ht="14.25" customHeight="1" x14ac:dyDescent="0.2">
      <c r="A23" s="1"/>
      <c r="B23" s="1"/>
      <c r="C23" s="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"/>
      <c r="P23" s="1"/>
      <c r="Q23" s="1"/>
      <c r="R23" s="1"/>
      <c r="S23" s="1"/>
      <c r="V23" s="26" t="str">
        <f>IF(AG22="ja","Anzahl Zimmer gesamt","")</f>
        <v/>
      </c>
      <c r="W23" s="1"/>
      <c r="X23" s="1"/>
      <c r="Y23" s="1"/>
      <c r="Z23" s="1"/>
      <c r="AA23" s="1"/>
      <c r="AG23" s="75"/>
      <c r="AH23" s="75"/>
      <c r="AK23" s="7"/>
      <c r="AL23" s="6" t="s">
        <v>30</v>
      </c>
    </row>
    <row r="24" spans="1:38" ht="14.25" customHeight="1" x14ac:dyDescent="0.2">
      <c r="A24" s="1"/>
      <c r="B24" s="1"/>
      <c r="C24" s="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"/>
      <c r="P24" s="1"/>
      <c r="Q24" s="1"/>
      <c r="R24" s="1"/>
      <c r="S24" s="1"/>
      <c r="V24" s="26" t="str">
        <f>IF(AG22="ja","Anzahl für geschäftliche Zwecke","")</f>
        <v/>
      </c>
      <c r="W24" s="1"/>
      <c r="X24" s="1"/>
      <c r="Y24" s="7"/>
      <c r="Z24" s="1"/>
      <c r="AA24" s="1"/>
      <c r="AB24" s="1"/>
      <c r="AC24" s="1"/>
      <c r="AD24" s="1"/>
      <c r="AG24" s="75"/>
      <c r="AH24" s="75"/>
      <c r="AK24" s="7"/>
      <c r="AL24" s="6" t="s">
        <v>28</v>
      </c>
    </row>
    <row r="25" spans="1:38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D25" s="27" t="str">
        <f>IF(AND(AG22="nein",((Gesamt+Geschäftlich)&gt;0)),"Eingabe implausibel!",IF(AND(AG22="ja",(Gesamt=Geschäftlich)),"Eingabe implausibel!",IF(AND(AG22="ja",((Gesamt-Geschäftlich)&lt;0)),"Eingabe implausibel!","")))</f>
        <v/>
      </c>
      <c r="AE25" s="7"/>
      <c r="AI25" s="1"/>
      <c r="AJ25" s="1"/>
      <c r="AK25" s="5"/>
    </row>
    <row r="26" spans="1:38" ht="24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7"/>
      <c r="V26" s="77" t="str">
        <f>IF(AND(AB6&lt;=2015,WRNN="ja"),"Wohnrecht/Nutzniessung/       Ferienliegenschaft?","Ferienliegenschaft?")</f>
        <v>Ferienliegenschaft?</v>
      </c>
      <c r="W26" s="77"/>
      <c r="X26" s="77"/>
      <c r="Y26" s="77"/>
      <c r="Z26" s="77"/>
      <c r="AA26" s="77"/>
      <c r="AB26" s="77"/>
      <c r="AC26" s="77"/>
      <c r="AD26" s="77"/>
      <c r="AE26" s="77"/>
      <c r="AG26" s="73" t="s">
        <v>28</v>
      </c>
      <c r="AH26" s="74"/>
      <c r="AI26" s="1"/>
      <c r="AK26" s="7"/>
      <c r="AL26" s="34">
        <v>0.5</v>
      </c>
    </row>
    <row r="27" spans="1:38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7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27" t="str">
        <f>IF(WRNN="","Auswahl treffen!","")</f>
        <v/>
      </c>
      <c r="AK27" s="5"/>
      <c r="AL27" s="34">
        <v>1</v>
      </c>
    </row>
    <row r="28" spans="1:38" ht="14.25" customHeight="1" x14ac:dyDescent="0.2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5"/>
      <c r="AL28" s="34">
        <v>1.5</v>
      </c>
    </row>
    <row r="29" spans="1:38" ht="14.25" customHeight="1" x14ac:dyDescent="0.25">
      <c r="A29" s="1"/>
      <c r="B29" s="7"/>
      <c r="C29" s="1"/>
      <c r="D29" s="29" t="s">
        <v>31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  <c r="Y29" s="7"/>
      <c r="Z29" s="7"/>
      <c r="AA29" s="7"/>
      <c r="AB29" s="7"/>
      <c r="AC29" s="1"/>
      <c r="AD29" s="1"/>
      <c r="AE29" s="1"/>
      <c r="AF29" s="1"/>
      <c r="AG29" s="1"/>
      <c r="AH29" s="1"/>
      <c r="AI29" s="1"/>
      <c r="AJ29" s="1"/>
      <c r="AK29" s="5"/>
      <c r="AL29" s="34">
        <v>2</v>
      </c>
    </row>
    <row r="30" spans="1:38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  <c r="Y30" s="7"/>
      <c r="Z30" s="7"/>
      <c r="AA30" s="7"/>
      <c r="AB30" s="7"/>
      <c r="AC30" s="1"/>
      <c r="AD30" s="1"/>
      <c r="AE30" s="1"/>
      <c r="AF30" s="1"/>
      <c r="AG30" s="1"/>
      <c r="AH30" s="1"/>
      <c r="AI30" s="1"/>
      <c r="AJ30" s="1"/>
      <c r="AK30" s="5"/>
      <c r="AL30" s="34">
        <v>2.5</v>
      </c>
    </row>
    <row r="31" spans="1:38" ht="14.25" customHeight="1" x14ac:dyDescent="0.2">
      <c r="A31" s="7"/>
      <c r="B31" s="7"/>
      <c r="C31" s="2">
        <v>1</v>
      </c>
      <c r="D31" s="2" t="s">
        <v>32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  <c r="Y31" s="7"/>
      <c r="Z31" s="7"/>
      <c r="AA31" s="7"/>
      <c r="AB31" s="7"/>
      <c r="AC31" s="1"/>
      <c r="AD31" s="1"/>
      <c r="AE31" s="1"/>
      <c r="AF31" s="1"/>
      <c r="AG31" s="1"/>
      <c r="AH31" s="1"/>
      <c r="AI31" s="1"/>
      <c r="AJ31" s="1"/>
      <c r="AK31" s="5"/>
      <c r="AL31" s="34">
        <v>3</v>
      </c>
    </row>
    <row r="32" spans="1:38" ht="14.25" customHeight="1" x14ac:dyDescent="0.2">
      <c r="A32" s="2"/>
      <c r="B32" s="7"/>
      <c r="C32" s="1"/>
      <c r="D32" s="1" t="s">
        <v>33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0"/>
      <c r="S32" s="30"/>
      <c r="T32" s="30"/>
      <c r="U32" s="30"/>
      <c r="V32" s="1"/>
      <c r="W32" s="7"/>
      <c r="Z32" s="78"/>
      <c r="AA32" s="78"/>
      <c r="AB32" s="78"/>
      <c r="AC32" s="78"/>
      <c r="AD32" s="78"/>
      <c r="AE32" s="1"/>
      <c r="AF32" s="1"/>
      <c r="AG32" s="1"/>
      <c r="AH32" s="1"/>
      <c r="AI32" s="1"/>
      <c r="AJ32" s="1"/>
      <c r="AK32" s="5"/>
      <c r="AL32" s="34">
        <v>3.5</v>
      </c>
    </row>
    <row r="33" spans="1:256" ht="14.25" customHeight="1" x14ac:dyDescent="0.2">
      <c r="A33" s="1"/>
      <c r="B33" s="7"/>
      <c r="C33" s="1"/>
      <c r="D33" s="54" t="s">
        <v>46</v>
      </c>
      <c r="E33" s="1"/>
      <c r="F33" s="31"/>
      <c r="G33" s="14"/>
      <c r="H33" s="14"/>
      <c r="I33" s="14"/>
      <c r="J33" s="1"/>
      <c r="K33" s="1"/>
      <c r="L33" s="1"/>
      <c r="M33" s="1"/>
      <c r="N33" s="32"/>
      <c r="O33" s="32"/>
      <c r="R33" s="33"/>
      <c r="S33" s="33"/>
      <c r="T33" s="33"/>
      <c r="U33" s="33"/>
      <c r="W33" s="7"/>
      <c r="Z33" s="79"/>
      <c r="AA33" s="79"/>
      <c r="AB33" s="79"/>
      <c r="AC33" s="79"/>
      <c r="AD33" s="79"/>
      <c r="AE33" s="14"/>
      <c r="AF33" s="14"/>
      <c r="AG33" s="14"/>
      <c r="AH33" s="14"/>
      <c r="AI33" s="14"/>
      <c r="AJ33" s="14"/>
      <c r="AK33" s="5"/>
      <c r="AL33" s="34">
        <v>4</v>
      </c>
    </row>
    <row r="34" spans="1:256" ht="14.25" customHeight="1" x14ac:dyDescent="0.2">
      <c r="B34" s="7"/>
      <c r="C34" s="35"/>
      <c r="D34" s="1" t="s">
        <v>34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3"/>
      <c r="T34" s="33"/>
      <c r="U34" s="33"/>
      <c r="W34" s="7"/>
      <c r="Z34" s="80">
        <f>SUM(Z32:AD33)</f>
        <v>0</v>
      </c>
      <c r="AA34" s="80"/>
      <c r="AB34" s="80"/>
      <c r="AC34" s="80"/>
      <c r="AD34" s="80"/>
      <c r="AE34" s="7"/>
      <c r="AF34" s="7"/>
      <c r="AJ34" s="14"/>
      <c r="AK34" s="5"/>
      <c r="AL34" s="34">
        <v>4.5</v>
      </c>
      <c r="IV34" s="1"/>
    </row>
    <row r="35" spans="1:256" ht="14.25" customHeight="1" x14ac:dyDescent="0.2">
      <c r="A35" s="1"/>
      <c r="B35" s="7"/>
      <c r="C35" s="1"/>
      <c r="D35" s="2" t="s">
        <v>47</v>
      </c>
      <c r="E35" s="1"/>
      <c r="F35" s="31"/>
      <c r="G35" s="23"/>
      <c r="H35" s="14"/>
      <c r="I35" s="14"/>
      <c r="J35" s="14"/>
      <c r="K35" s="32"/>
      <c r="L35" s="32"/>
      <c r="M35" s="32"/>
      <c r="N35" s="32"/>
      <c r="O35" s="32"/>
      <c r="P35" s="32"/>
      <c r="Q35" s="32"/>
      <c r="R35" s="38"/>
      <c r="S35" s="38"/>
      <c r="T35" s="38"/>
      <c r="U35" s="38"/>
      <c r="AB35" s="32"/>
      <c r="AC35" s="14"/>
      <c r="AD35" s="7"/>
      <c r="AE35" s="7"/>
      <c r="AF35" s="81">
        <f>ROUNDDOWN((Z34*0.75),-3)</f>
        <v>0</v>
      </c>
      <c r="AG35" s="81"/>
      <c r="AH35" s="81"/>
      <c r="AI35" s="81"/>
      <c r="AJ35" s="81"/>
      <c r="AK35" s="5"/>
      <c r="AL35" s="34">
        <v>5</v>
      </c>
    </row>
    <row r="36" spans="1:256" ht="14.25" customHeight="1" x14ac:dyDescent="0.2">
      <c r="C36" s="35"/>
      <c r="D36" s="35"/>
      <c r="E36" s="37"/>
      <c r="P36" s="32"/>
      <c r="Q36" s="32"/>
      <c r="R36" s="38"/>
      <c r="S36" s="38"/>
      <c r="T36" s="38"/>
      <c r="U36" s="38"/>
      <c r="V36" s="7"/>
      <c r="W36" s="92"/>
      <c r="X36" s="92"/>
      <c r="Y36" s="92"/>
      <c r="Z36" s="92"/>
      <c r="AA36" s="92"/>
      <c r="AB36" s="39"/>
      <c r="AC36" s="40"/>
      <c r="AJ36" s="14"/>
      <c r="AK36" s="5"/>
      <c r="AL36" s="34">
        <v>5.5</v>
      </c>
    </row>
    <row r="37" spans="1:256" ht="14.25" customHeight="1" x14ac:dyDescent="0.2">
      <c r="A37" s="41"/>
      <c r="B37" s="37"/>
      <c r="K37" s="7"/>
      <c r="L37" s="7"/>
      <c r="M37" s="7"/>
      <c r="P37" s="42"/>
      <c r="Q37" s="42"/>
      <c r="R37" s="93"/>
      <c r="S37" s="93"/>
      <c r="T37" s="93"/>
      <c r="U37" s="93"/>
      <c r="V37" s="43"/>
      <c r="W37" s="94"/>
      <c r="X37" s="94"/>
      <c r="Y37" s="94"/>
      <c r="Z37" s="94"/>
      <c r="AA37" s="94"/>
      <c r="AB37" s="14"/>
      <c r="AC37" s="14"/>
      <c r="AD37" s="14"/>
      <c r="AE37" s="14"/>
      <c r="AF37" s="14"/>
      <c r="AG37" s="14"/>
      <c r="AH37" s="14"/>
      <c r="AI37" s="14"/>
      <c r="AJ37" s="14"/>
      <c r="AK37" s="5"/>
      <c r="AL37" s="34">
        <v>6</v>
      </c>
    </row>
    <row r="38" spans="1:256" ht="14.25" customHeight="1" x14ac:dyDescent="0.2">
      <c r="A38" s="7"/>
      <c r="B38" s="7"/>
      <c r="C38" s="2">
        <v>2</v>
      </c>
      <c r="D38" s="2" t="s">
        <v>35</v>
      </c>
      <c r="E38" s="1"/>
      <c r="F38" s="31"/>
      <c r="G38" s="2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J38" s="14"/>
      <c r="AK38" s="5"/>
      <c r="AL38" s="34">
        <v>6.5</v>
      </c>
    </row>
    <row r="39" spans="1:256" ht="14.25" customHeight="1" x14ac:dyDescent="0.2">
      <c r="A39" s="1"/>
      <c r="B39" s="7"/>
      <c r="C39" s="1"/>
      <c r="D39" s="1" t="s">
        <v>36</v>
      </c>
      <c r="E39" s="1"/>
      <c r="F39" s="1"/>
      <c r="G39" s="44"/>
      <c r="H39" s="7"/>
      <c r="I39" s="7"/>
      <c r="J39" s="95" t="str">
        <f>IF(Z34=0,"",IF(Z34&lt;=AL50,D48,ROUNDUP(Z39/Z34,6)))</f>
        <v/>
      </c>
      <c r="K39" s="95"/>
      <c r="L39" s="95"/>
      <c r="M39" s="45" t="s">
        <v>37</v>
      </c>
      <c r="N39" s="14"/>
      <c r="O39" s="14"/>
      <c r="W39" s="7"/>
      <c r="X39" s="7"/>
      <c r="Y39" s="7"/>
      <c r="Z39" s="83">
        <f>IF(Z34&lt;=AL50,(Z34*D48),((Z34-AL50)*D49)+(AL50*D48))</f>
        <v>0</v>
      </c>
      <c r="AA39" s="83"/>
      <c r="AB39" s="83"/>
      <c r="AC39" s="83"/>
      <c r="AD39" s="83"/>
      <c r="AE39" s="14"/>
      <c r="AF39" s="14"/>
      <c r="AG39" s="14"/>
      <c r="AH39" s="14"/>
      <c r="AI39" s="14"/>
      <c r="AJ39" s="14"/>
      <c r="AK39" s="5"/>
      <c r="AL39" s="34">
        <v>7</v>
      </c>
    </row>
    <row r="40" spans="1:256" ht="14.25" customHeight="1" x14ac:dyDescent="0.2">
      <c r="A40" s="1"/>
      <c r="B40" s="7"/>
      <c r="C40" s="1"/>
      <c r="D40" s="1" t="s">
        <v>38</v>
      </c>
      <c r="E40" s="1"/>
      <c r="F40" s="1"/>
      <c r="G40" s="4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7"/>
      <c r="X40" s="7"/>
      <c r="Y40" s="7"/>
      <c r="Z40" s="82">
        <f>IF(AG24-AG23=0,0,IF(AG24&gt;AG23,0,IF(AG22="",WW,IF(AG23="",0,IF(AG22="nein",0,(-Z39/(AG23+2)*AG24))))))</f>
        <v>0</v>
      </c>
      <c r="AA40" s="82"/>
      <c r="AB40" s="82"/>
      <c r="AC40" s="82"/>
      <c r="AD40" s="82"/>
      <c r="AE40" s="45" t="str">
        <f>IF(AG22="nein","","2)")</f>
        <v/>
      </c>
      <c r="AF40" s="14"/>
      <c r="AG40" s="14"/>
      <c r="AH40" s="14"/>
      <c r="AI40" s="14"/>
      <c r="AJ40" s="14"/>
      <c r="AK40" s="46"/>
      <c r="AL40" s="34">
        <v>7.5</v>
      </c>
    </row>
    <row r="41" spans="1:256" ht="14.25" customHeight="1" x14ac:dyDescent="0.2">
      <c r="A41" s="1"/>
      <c r="B41" s="7"/>
      <c r="C41" s="1"/>
      <c r="D41" s="24" t="s">
        <v>48</v>
      </c>
      <c r="E41" s="1"/>
      <c r="F41" s="1"/>
      <c r="G41" s="4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7"/>
      <c r="X41" s="7"/>
      <c r="Y41" s="7"/>
      <c r="Z41" s="80">
        <f>SUM(Z39:AD40)</f>
        <v>0</v>
      </c>
      <c r="AA41" s="80"/>
      <c r="AB41" s="80"/>
      <c r="AC41" s="80"/>
      <c r="AD41" s="80"/>
      <c r="AE41" s="14"/>
      <c r="AF41" s="14"/>
      <c r="AG41" s="14"/>
      <c r="AH41" s="14"/>
      <c r="AI41" s="14"/>
      <c r="AJ41" s="14"/>
      <c r="AK41" s="5"/>
      <c r="AL41" s="34">
        <v>8</v>
      </c>
    </row>
    <row r="42" spans="1:256" ht="14.25" customHeight="1" x14ac:dyDescent="0.2">
      <c r="B42" s="7"/>
      <c r="C42" s="7"/>
      <c r="D42" s="1" t="s">
        <v>39</v>
      </c>
      <c r="E42" s="90">
        <v>0.4</v>
      </c>
      <c r="F42" s="90"/>
      <c r="G42" s="1" t="s">
        <v>40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W42" s="7"/>
      <c r="X42" s="7"/>
      <c r="Y42" s="7"/>
      <c r="Z42" s="82">
        <f>IF(AG26="nein",(ROUNDDOWN((-Z41*E42),0)),IF(AND(AG26="ja",IF(WRNN="ja",)),IF(AB6&gt;2016,0,ROUNDDOWN((-Z41*E42),0)),0))</f>
        <v>0</v>
      </c>
      <c r="AA42" s="82"/>
      <c r="AB42" s="82"/>
      <c r="AC42" s="82"/>
      <c r="AD42" s="82"/>
      <c r="AE42" s="45" t="str">
        <f>IF(WRNN="ja",IF(Z42=0,"3)",""),"")</f>
        <v/>
      </c>
      <c r="AF42" s="14"/>
      <c r="AG42" s="14"/>
      <c r="AH42" s="14"/>
      <c r="AI42" s="14"/>
      <c r="AJ42" s="14"/>
      <c r="AK42" s="5"/>
      <c r="AL42" s="34">
        <v>8.5</v>
      </c>
    </row>
    <row r="43" spans="1:256" ht="14.25" customHeight="1" x14ac:dyDescent="0.2">
      <c r="A43" s="1"/>
      <c r="B43" s="7"/>
      <c r="C43" s="1"/>
      <c r="D43" s="1" t="s">
        <v>41</v>
      </c>
      <c r="E43" s="1"/>
      <c r="F43" s="1"/>
      <c r="G43" s="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7"/>
      <c r="X43" s="7"/>
      <c r="Y43" s="7"/>
      <c r="Z43" s="91">
        <f>ROUNDDOWN(SUM(Z41:AD42),-1)</f>
        <v>0</v>
      </c>
      <c r="AA43" s="91"/>
      <c r="AB43" s="91"/>
      <c r="AC43" s="91"/>
      <c r="AD43" s="91"/>
      <c r="AE43" s="14"/>
      <c r="AF43" s="14"/>
      <c r="AG43" s="14"/>
      <c r="AH43" s="14"/>
      <c r="AI43" s="14"/>
      <c r="AJ43" s="14"/>
      <c r="AK43" s="5"/>
      <c r="AL43" s="34">
        <v>9</v>
      </c>
    </row>
    <row r="44" spans="1:256" ht="14.25" customHeight="1" x14ac:dyDescent="0.2">
      <c r="A44" s="1"/>
      <c r="B44" s="7"/>
      <c r="C44" s="1"/>
      <c r="D44" s="2" t="s">
        <v>42</v>
      </c>
      <c r="E44" s="1"/>
      <c r="F44" s="1"/>
      <c r="G44" s="47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7"/>
      <c r="AE44" s="7"/>
      <c r="AF44" s="81">
        <f>ROUNDDOWN(Z43,-2)</f>
        <v>0</v>
      </c>
      <c r="AG44" s="81"/>
      <c r="AH44" s="81"/>
      <c r="AI44" s="81"/>
      <c r="AJ44" s="81"/>
      <c r="AK44" s="5"/>
      <c r="AL44" s="34">
        <v>9.5</v>
      </c>
    </row>
    <row r="45" spans="1:256" ht="14.25" customHeight="1" x14ac:dyDescent="0.2">
      <c r="A45" s="1"/>
      <c r="B45" s="2"/>
      <c r="C45" s="1"/>
      <c r="D45" s="1"/>
      <c r="E45" s="1"/>
      <c r="F45" s="1"/>
      <c r="G45" s="47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56"/>
      <c r="AE45" s="56"/>
      <c r="AF45" s="7"/>
      <c r="AK45" s="5"/>
      <c r="AL45" s="34">
        <v>10</v>
      </c>
    </row>
    <row r="46" spans="1:256" ht="14.25" customHeight="1" x14ac:dyDescent="0.2">
      <c r="A46" s="1"/>
      <c r="B46" s="2"/>
      <c r="C46" s="1"/>
      <c r="D46" s="1"/>
      <c r="E46" s="1"/>
      <c r="F46" s="1"/>
      <c r="G46" s="47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56"/>
      <c r="AE46" s="56"/>
      <c r="AF46" s="56"/>
      <c r="AG46" s="56"/>
      <c r="AH46" s="56"/>
      <c r="AI46" s="56"/>
      <c r="AJ46" s="14"/>
      <c r="AK46" s="5"/>
      <c r="AL46" s="34">
        <v>10.5</v>
      </c>
    </row>
    <row r="47" spans="1:256" ht="14.25" customHeight="1" x14ac:dyDescent="0.2">
      <c r="A47" s="1"/>
      <c r="B47" s="1"/>
      <c r="C47" s="1"/>
      <c r="D47" s="1"/>
      <c r="E47" s="1"/>
      <c r="F47" s="1"/>
      <c r="G47" s="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5"/>
      <c r="AL47" s="34">
        <v>11</v>
      </c>
    </row>
    <row r="48" spans="1:256" ht="14.25" customHeight="1" x14ac:dyDescent="0.2">
      <c r="A48" s="7"/>
      <c r="B48" s="7"/>
      <c r="C48" s="58" t="s">
        <v>37</v>
      </c>
      <c r="D48" s="88">
        <v>5.5E-2</v>
      </c>
      <c r="E48" s="88"/>
      <c r="F48" s="47" t="s">
        <v>49</v>
      </c>
      <c r="G48" s="47"/>
      <c r="H48" s="14"/>
      <c r="I48" s="14"/>
      <c r="J48" s="14"/>
      <c r="K48" s="14"/>
      <c r="L48" s="14"/>
      <c r="M48" s="14"/>
      <c r="N48" s="14"/>
      <c r="O48" s="14"/>
      <c r="P48" s="14"/>
      <c r="R48" s="48"/>
      <c r="S48" s="48"/>
      <c r="T48" s="48"/>
      <c r="U48" s="48"/>
      <c r="V48" s="48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5"/>
      <c r="AL48" s="34">
        <v>11.5</v>
      </c>
    </row>
    <row r="49" spans="1:38" ht="14.25" customHeight="1" x14ac:dyDescent="0.2">
      <c r="A49" s="59"/>
      <c r="B49" s="7"/>
      <c r="C49" s="7"/>
      <c r="D49" s="84">
        <v>0.02</v>
      </c>
      <c r="E49" s="84"/>
      <c r="F49" s="49" t="s">
        <v>43</v>
      </c>
      <c r="G49" s="50"/>
      <c r="H49" s="50"/>
      <c r="I49" s="50"/>
      <c r="J49" s="50"/>
      <c r="K49" s="50"/>
      <c r="L49" s="50"/>
      <c r="M49" s="50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5"/>
      <c r="AL49" s="34">
        <v>12</v>
      </c>
    </row>
    <row r="50" spans="1:38" ht="27.95" customHeight="1" x14ac:dyDescent="0.2">
      <c r="A50" s="7"/>
      <c r="B50" s="7"/>
      <c r="C50" s="60" t="str">
        <f>IF(AG22="nein","","2)")</f>
        <v/>
      </c>
      <c r="D50" s="85" t="str">
        <f>IF(AG22="ja","Für die Berechnung wird plus 2 gerechnet, damit werden die übrigen Räume (Küche, Badezimmer, WC und Nebenräume wie Entrée, Estrich, Keller, Garage usw.) berücksichtigt.","")</f>
        <v/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57">
        <v>750000</v>
      </c>
    </row>
    <row r="51" spans="1:38" ht="33.950000000000003" customHeight="1" x14ac:dyDescent="0.2">
      <c r="A51" s="7"/>
      <c r="B51" s="7"/>
      <c r="C51" s="60" t="str">
        <f>IF(WRNN="ja",IF(Z42=0,"3)",""),"")</f>
        <v/>
      </c>
      <c r="D51" s="85" t="str">
        <f>IF(WRNN="ja",IF(AND(Z42=0,AB6&lt;=2015),"Der Einschlag von 40% auf dem steuerlichen Verkehrsmietwert (§ 6 Abs. 1 Verordnung zum Steuergesetz) kann nur bei Wohneigentum am Hauptwohnsitz gewährt werden. Bei Nutzniessung, Wohnrecht oder Ferienliegenschaft entfällt dieser Einschlag.","Der Einschlag von 40% auf dem steuerlichen Verkehrsmietwert (§ 6 Abs. 1 Verordnung zum Steuergesetz) kann nur bei Wohneigentum am Hauptwohnsitz gewährt werden. Bei Ferienliegenschaft entfällt dieser Einschlag."),"")</f>
        <v/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</row>
    <row r="52" spans="1:38" ht="14.25" customHeight="1" x14ac:dyDescent="0.2">
      <c r="A52" s="51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4"/>
      <c r="AK52" s="5"/>
    </row>
    <row r="53" spans="1:38" ht="14.25" customHeight="1" x14ac:dyDescent="0.2">
      <c r="A53" s="51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4"/>
      <c r="AK53" s="5"/>
    </row>
    <row r="54" spans="1:38" ht="14.25" customHeight="1" x14ac:dyDescent="0.2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14"/>
      <c r="AK54" s="5"/>
    </row>
    <row r="55" spans="1:38" ht="14.25" customHeight="1" x14ac:dyDescent="0.2">
      <c r="A55" s="51"/>
      <c r="B55" s="7"/>
      <c r="C55" s="1"/>
      <c r="D55" s="5" t="s">
        <v>50</v>
      </c>
      <c r="E55" s="1"/>
      <c r="F55" s="1"/>
      <c r="H55" s="7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AC55" s="86" t="s">
        <v>44</v>
      </c>
      <c r="AD55" s="86"/>
      <c r="AE55" s="87">
        <f ca="1">TODAY()</f>
        <v>43840</v>
      </c>
      <c r="AF55" s="87"/>
      <c r="AG55" s="87"/>
      <c r="AH55" s="87"/>
      <c r="AI55" s="87"/>
      <c r="AJ55" s="87"/>
      <c r="AK55" s="87"/>
    </row>
    <row r="56" spans="1:38" ht="14.25" customHeight="1" x14ac:dyDescent="0.2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5"/>
    </row>
    <row r="57" spans="1:38" s="53" customFormat="1" ht="14.25" customHeight="1" x14ac:dyDescent="0.2">
      <c r="A57" s="1"/>
      <c r="B57" s="1"/>
      <c r="C57" s="1"/>
      <c r="D57" s="1"/>
      <c r="E57" s="1"/>
      <c r="F57" s="1"/>
      <c r="G57" s="1"/>
      <c r="H57" s="14"/>
      <c r="I57" s="14"/>
      <c r="J57" s="14"/>
      <c r="K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5"/>
      <c r="AL57" s="34"/>
    </row>
    <row r="58" spans="1:38" ht="14.25" customHeight="1" x14ac:dyDescent="0.2">
      <c r="A58" s="1"/>
      <c r="B58" s="1"/>
      <c r="C58" s="1"/>
      <c r="D58" s="1"/>
      <c r="E58" s="1"/>
      <c r="F58" s="1"/>
      <c r="G58" s="1"/>
      <c r="H58" s="14"/>
      <c r="I58" s="14"/>
      <c r="J58" s="14"/>
      <c r="K58" s="14"/>
      <c r="L58" s="53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5"/>
      <c r="AL58" s="34"/>
    </row>
    <row r="59" spans="1:38" ht="14.25" customHeight="1" x14ac:dyDescent="0.2">
      <c r="AL59" s="34"/>
    </row>
    <row r="60" spans="1:38" ht="14.25" customHeight="1" x14ac:dyDescent="0.2">
      <c r="AL60" s="6"/>
    </row>
    <row r="61" spans="1:38" ht="14.25" customHeight="1" x14ac:dyDescent="0.2"/>
    <row r="62" spans="1:38" ht="14.25" customHeight="1" x14ac:dyDescent="0.2"/>
  </sheetData>
  <sheetProtection sheet="1" objects="1" scenarios="1" selectLockedCells="1"/>
  <mergeCells count="43">
    <mergeCell ref="Z41:AD41"/>
    <mergeCell ref="E42:F42"/>
    <mergeCell ref="Z42:AD42"/>
    <mergeCell ref="Z43:AD43"/>
    <mergeCell ref="W36:AA36"/>
    <mergeCell ref="R37:U37"/>
    <mergeCell ref="W37:AA37"/>
    <mergeCell ref="J39:L39"/>
    <mergeCell ref="AF44:AJ44"/>
    <mergeCell ref="D49:E49"/>
    <mergeCell ref="D50:AK50"/>
    <mergeCell ref="D51:AK51"/>
    <mergeCell ref="AC55:AD55"/>
    <mergeCell ref="AE55:AK55"/>
    <mergeCell ref="D48:E48"/>
    <mergeCell ref="I55:U55"/>
    <mergeCell ref="Z32:AD32"/>
    <mergeCell ref="Z33:AD33"/>
    <mergeCell ref="Z34:AD34"/>
    <mergeCell ref="AF35:AJ35"/>
    <mergeCell ref="Z40:AD40"/>
    <mergeCell ref="Z39:AD39"/>
    <mergeCell ref="AB18:AF18"/>
    <mergeCell ref="AG26:AH26"/>
    <mergeCell ref="AG24:AH24"/>
    <mergeCell ref="AG22:AH22"/>
    <mergeCell ref="AG23:AH23"/>
    <mergeCell ref="V19:AK19"/>
    <mergeCell ref="V26:AE26"/>
    <mergeCell ref="AB6:AC6"/>
    <mergeCell ref="AB10:AF10"/>
    <mergeCell ref="AB11:AF11"/>
    <mergeCell ref="AB12:AK12"/>
    <mergeCell ref="D12:N12"/>
    <mergeCell ref="AB17:AK17"/>
    <mergeCell ref="AB14:AF14"/>
    <mergeCell ref="AB15:AF15"/>
    <mergeCell ref="AB13:AF13"/>
    <mergeCell ref="D13:N13"/>
    <mergeCell ref="D14:N14"/>
    <mergeCell ref="D15:N15"/>
    <mergeCell ref="AB16:AK16"/>
    <mergeCell ref="D16:N16"/>
  </mergeCells>
  <dataValidations count="3">
    <dataValidation type="list" allowBlank="1" showInputMessage="1" showErrorMessage="1" sqref="AB11:AF11" xr:uid="{00000000-0002-0000-0000-000000000000}">
      <formula1>$AL$10:$AL$21</formula1>
    </dataValidation>
    <dataValidation type="list" allowBlank="1" showInputMessage="1" showErrorMessage="1" errorTitle="Auswahl treffen" error="Der eingegebene Wert ist ungültig. Treffen Sie eine gültige Auswahl!" sqref="AG26:AH26 AG22:AH22" xr:uid="{00000000-0002-0000-0000-000001000000}">
      <formula1>$AL$23:$AL$24</formula1>
    </dataValidation>
    <dataValidation type="list" allowBlank="1" sqref="AG23:AH23 AG24:AH24" xr:uid="{00000000-0002-0000-0000-000002000000}">
      <formula1>$AL$25:$AL$49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Baurecht StWE</vt:lpstr>
      <vt:lpstr>'Baurecht StWE'!Druckbereich</vt:lpstr>
      <vt:lpstr>'Baurecht StWE'!Gesamt</vt:lpstr>
      <vt:lpstr>Geschäftlich</vt:lpstr>
      <vt:lpstr>WRNN</vt:lpstr>
    </vt:vector>
  </TitlesOfParts>
  <Company>Kanton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2012-11-13T15:28:50Z</cp:lastPrinted>
  <dcterms:created xsi:type="dcterms:W3CDTF">2012-10-09T07:35:37Z</dcterms:created>
  <dcterms:modified xsi:type="dcterms:W3CDTF">2020-01-10T06:41:16Z</dcterms:modified>
</cp:coreProperties>
</file>