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480" yWindow="315" windowWidth="18615" windowHeight="10950" activeTab="2"/>
  </bookViews>
  <sheets>
    <sheet name="Inhalt" sheetId="4" r:id="rId1"/>
    <sheet name="3.3_T" sheetId="2" r:id="rId2"/>
    <sheet name="3.3_G" sheetId="3" r:id="rId3"/>
    <sheet name="3.3_A" sheetId="1" r:id="rId4"/>
  </sheets>
  <definedNames>
    <definedName name="_xlnm._FilterDatabase" localSheetId="2" hidden="1">'3.3_G'!$A$6:$AG$27</definedName>
    <definedName name="_xlnm._FilterDatabase" localSheetId="1" hidden="1">'3.3_T'!$A$6:$P$30</definedName>
  </definedNames>
  <calcPr calcId="145621"/>
</workbook>
</file>

<file path=xl/calcChain.xml><?xml version="1.0" encoding="utf-8"?>
<calcChain xmlns="http://schemas.openxmlformats.org/spreadsheetml/2006/main">
  <c r="D8" i="2" l="1"/>
  <c r="F8" i="2"/>
  <c r="G8" i="2"/>
  <c r="H8" i="2"/>
  <c r="I8" i="2"/>
  <c r="J8" i="2"/>
  <c r="K8" i="2"/>
  <c r="L8" i="2"/>
  <c r="M8" i="2"/>
  <c r="N8" i="2"/>
  <c r="O8" i="2"/>
  <c r="P8" i="2"/>
  <c r="D9" i="2"/>
  <c r="F9" i="2"/>
  <c r="G9" i="2"/>
  <c r="H9" i="2"/>
  <c r="I9" i="2"/>
  <c r="J9" i="2"/>
  <c r="K9" i="2"/>
  <c r="L9" i="2"/>
  <c r="M9" i="2"/>
  <c r="N9" i="2"/>
  <c r="O9" i="2"/>
  <c r="P9" i="2"/>
  <c r="D13" i="2"/>
  <c r="F13" i="2"/>
  <c r="G13" i="2"/>
  <c r="H13" i="2"/>
  <c r="I13" i="2"/>
  <c r="J13" i="2"/>
  <c r="K13" i="2"/>
  <c r="L13" i="2"/>
  <c r="M13" i="2"/>
  <c r="N13" i="2"/>
  <c r="O13" i="2"/>
  <c r="P13" i="2"/>
  <c r="D14" i="2"/>
  <c r="F14" i="2"/>
  <c r="G14" i="2"/>
  <c r="H14" i="2"/>
  <c r="I14" i="2"/>
  <c r="J14" i="2"/>
  <c r="K14" i="2"/>
  <c r="L14" i="2"/>
  <c r="M14" i="2"/>
  <c r="N14" i="2"/>
  <c r="O14" i="2"/>
  <c r="P14" i="2"/>
  <c r="D15" i="2"/>
  <c r="F15" i="2"/>
  <c r="G15" i="2"/>
  <c r="H15" i="2"/>
  <c r="I15" i="2"/>
  <c r="J15" i="2"/>
  <c r="K15" i="2"/>
  <c r="L15" i="2"/>
  <c r="M15" i="2"/>
  <c r="N15" i="2"/>
  <c r="O15" i="2"/>
  <c r="P15" i="2"/>
  <c r="D16" i="2"/>
  <c r="F16" i="2"/>
  <c r="G16" i="2"/>
  <c r="H16" i="2"/>
  <c r="I16" i="2"/>
  <c r="J16" i="2"/>
  <c r="K16" i="2"/>
  <c r="L16" i="2"/>
  <c r="M16" i="2"/>
  <c r="N16" i="2"/>
  <c r="O16" i="2"/>
  <c r="P16" i="2"/>
  <c r="D17" i="2"/>
  <c r="F17" i="2"/>
  <c r="G17" i="2"/>
  <c r="H17" i="2"/>
  <c r="I17" i="2"/>
  <c r="J17" i="2"/>
  <c r="K17" i="2"/>
  <c r="L17" i="2"/>
  <c r="M17" i="2"/>
  <c r="N17" i="2"/>
  <c r="O17" i="2"/>
  <c r="P17" i="2"/>
  <c r="D18" i="2"/>
  <c r="F18" i="2"/>
  <c r="G18" i="2"/>
  <c r="H18" i="2"/>
  <c r="I18" i="2"/>
  <c r="J18" i="2"/>
  <c r="K18" i="2"/>
  <c r="L18" i="2"/>
  <c r="M18" i="2"/>
  <c r="N18" i="2"/>
  <c r="O18" i="2"/>
  <c r="P18" i="2"/>
  <c r="D19" i="2"/>
  <c r="F19" i="2"/>
  <c r="G19" i="2"/>
  <c r="H19" i="2"/>
  <c r="I19" i="2"/>
  <c r="J19" i="2"/>
  <c r="K19" i="2"/>
  <c r="L19" i="2"/>
  <c r="M19" i="2"/>
  <c r="N19" i="2"/>
  <c r="O19" i="2"/>
  <c r="P19" i="2"/>
  <c r="D20" i="2"/>
  <c r="F20" i="2"/>
  <c r="G20" i="2"/>
  <c r="H20" i="2"/>
  <c r="I20" i="2"/>
  <c r="J20" i="2"/>
  <c r="K20" i="2"/>
  <c r="L20" i="2"/>
  <c r="M20" i="2"/>
  <c r="N20" i="2"/>
  <c r="O20" i="2"/>
  <c r="P20" i="2"/>
  <c r="D21" i="2"/>
  <c r="F21" i="2"/>
  <c r="G21" i="2"/>
  <c r="H21" i="2"/>
  <c r="I21" i="2"/>
  <c r="J21" i="2"/>
  <c r="K21" i="2"/>
  <c r="L21" i="2"/>
  <c r="M21" i="2"/>
  <c r="N21" i="2"/>
  <c r="O21" i="2"/>
  <c r="P21" i="2"/>
  <c r="D22" i="2"/>
  <c r="F22" i="2"/>
  <c r="G22" i="2"/>
  <c r="H22" i="2"/>
  <c r="I22" i="2"/>
  <c r="J22" i="2"/>
  <c r="K22" i="2"/>
  <c r="L22" i="2"/>
  <c r="M22" i="2"/>
  <c r="N22" i="2"/>
  <c r="O22" i="2"/>
  <c r="P22" i="2"/>
  <c r="D23" i="2"/>
  <c r="F23" i="2"/>
  <c r="G23" i="2"/>
  <c r="H23" i="2"/>
  <c r="I23" i="2"/>
  <c r="J23" i="2"/>
  <c r="K23" i="2"/>
  <c r="L23" i="2"/>
  <c r="M23" i="2"/>
  <c r="N23" i="2"/>
  <c r="O23" i="2"/>
  <c r="P23" i="2"/>
  <c r="D24" i="2"/>
  <c r="F24" i="2"/>
  <c r="G24" i="2"/>
  <c r="H24" i="2"/>
  <c r="I24" i="2"/>
  <c r="J24" i="2"/>
  <c r="K24" i="2"/>
  <c r="L24" i="2"/>
  <c r="M24" i="2"/>
  <c r="N24" i="2"/>
  <c r="O24" i="2"/>
  <c r="P24" i="2"/>
  <c r="D10" i="2"/>
  <c r="F10" i="2"/>
  <c r="G10" i="2"/>
  <c r="H10" i="2"/>
  <c r="I10" i="2"/>
  <c r="J10" i="2"/>
  <c r="K10" i="2"/>
  <c r="L10" i="2"/>
  <c r="M10" i="2"/>
  <c r="N10" i="2"/>
  <c r="O10" i="2"/>
  <c r="P10" i="2"/>
  <c r="D11" i="2"/>
  <c r="F11" i="2"/>
  <c r="G11" i="2"/>
  <c r="H11" i="2"/>
  <c r="I11" i="2"/>
  <c r="J11" i="2"/>
  <c r="K11" i="2"/>
  <c r="L11" i="2"/>
  <c r="M11" i="2"/>
  <c r="N11" i="2"/>
  <c r="O11" i="2"/>
  <c r="P11" i="2"/>
  <c r="D12" i="2"/>
  <c r="F12" i="2"/>
  <c r="G12" i="2"/>
  <c r="H12" i="2"/>
  <c r="I12" i="2"/>
  <c r="J12" i="2"/>
  <c r="K12" i="2"/>
  <c r="L12" i="2"/>
  <c r="M12" i="2"/>
  <c r="N12" i="2"/>
  <c r="O12" i="2"/>
  <c r="P12" i="2"/>
  <c r="D25" i="2"/>
  <c r="F25" i="2"/>
  <c r="G25" i="2"/>
  <c r="H25" i="2"/>
  <c r="I25" i="2"/>
  <c r="J25" i="2"/>
  <c r="K25" i="2"/>
  <c r="L25" i="2"/>
  <c r="M25" i="2"/>
  <c r="N25" i="2"/>
  <c r="O25" i="2"/>
  <c r="P25" i="2"/>
  <c r="D26" i="2"/>
  <c r="F26" i="2"/>
  <c r="G26" i="2"/>
  <c r="H26" i="2"/>
  <c r="I26" i="2"/>
  <c r="J26" i="2"/>
  <c r="K26" i="2"/>
  <c r="L26" i="2"/>
  <c r="M26" i="2"/>
  <c r="N26" i="2"/>
  <c r="O26" i="2"/>
  <c r="P26" i="2"/>
  <c r="D27" i="2"/>
  <c r="F27" i="2"/>
  <c r="G27" i="2"/>
  <c r="H27" i="2"/>
  <c r="I27" i="2"/>
  <c r="J27" i="2"/>
  <c r="K27" i="2"/>
  <c r="L27" i="2"/>
  <c r="M27" i="2"/>
  <c r="N27" i="2"/>
  <c r="O27" i="2"/>
  <c r="P27" i="2"/>
  <c r="P7" i="2"/>
  <c r="O7" i="2"/>
  <c r="N7" i="2"/>
  <c r="M7" i="2"/>
  <c r="L7" i="2"/>
  <c r="K7" i="2"/>
  <c r="J7" i="2"/>
  <c r="I7" i="2"/>
  <c r="H7" i="2"/>
  <c r="G7" i="2"/>
  <c r="F7" i="2"/>
  <c r="D7" i="2"/>
  <c r="P27" i="3"/>
  <c r="O27" i="3"/>
  <c r="N27" i="3"/>
  <c r="M27" i="3"/>
  <c r="L27" i="3"/>
  <c r="K27" i="3"/>
  <c r="J27" i="3"/>
  <c r="I27" i="3"/>
  <c r="H27" i="3"/>
  <c r="G27" i="3"/>
  <c r="F27" i="3"/>
  <c r="E27" i="3"/>
  <c r="D27" i="3"/>
  <c r="P26" i="3"/>
  <c r="O26" i="3"/>
  <c r="N26" i="3"/>
  <c r="M26" i="3"/>
  <c r="L26" i="3"/>
  <c r="K26" i="3"/>
  <c r="J26" i="3"/>
  <c r="AA26" i="3" s="1"/>
  <c r="I26" i="3"/>
  <c r="H26" i="3"/>
  <c r="G26" i="3"/>
  <c r="F26" i="3"/>
  <c r="E26" i="3"/>
  <c r="D26" i="3"/>
  <c r="U26" i="3" s="1"/>
  <c r="P25" i="3"/>
  <c r="O25" i="3"/>
  <c r="N25" i="3"/>
  <c r="M25" i="3"/>
  <c r="L25" i="3"/>
  <c r="K25" i="3"/>
  <c r="J25" i="3"/>
  <c r="I25" i="3"/>
  <c r="H25" i="3"/>
  <c r="G25" i="3"/>
  <c r="X25" i="3" s="1"/>
  <c r="F25" i="3"/>
  <c r="E25" i="3"/>
  <c r="D25" i="3"/>
  <c r="U25" i="3" s="1"/>
  <c r="P24" i="3"/>
  <c r="O24" i="3"/>
  <c r="N24" i="3"/>
  <c r="M24" i="3"/>
  <c r="L24" i="3"/>
  <c r="K24" i="3"/>
  <c r="J24" i="3"/>
  <c r="I24" i="3"/>
  <c r="H24" i="3"/>
  <c r="G24" i="3"/>
  <c r="F24" i="3"/>
  <c r="E24" i="3"/>
  <c r="D24" i="3"/>
  <c r="U24" i="3" s="1"/>
  <c r="P23" i="3"/>
  <c r="O23" i="3"/>
  <c r="N23" i="3"/>
  <c r="M23" i="3"/>
  <c r="L23" i="3"/>
  <c r="K23" i="3"/>
  <c r="J23" i="3"/>
  <c r="I23" i="3"/>
  <c r="Z23" i="3" s="1"/>
  <c r="H23" i="3"/>
  <c r="G23" i="3"/>
  <c r="F23" i="3"/>
  <c r="E23" i="3"/>
  <c r="V23" i="3" s="1"/>
  <c r="D23" i="3"/>
  <c r="U23" i="3" s="1"/>
  <c r="P22" i="3"/>
  <c r="O22" i="3"/>
  <c r="N22" i="3"/>
  <c r="M22" i="3"/>
  <c r="L22" i="3"/>
  <c r="K22" i="3"/>
  <c r="J22" i="3"/>
  <c r="I22" i="3"/>
  <c r="H22" i="3"/>
  <c r="G22" i="3"/>
  <c r="F22" i="3"/>
  <c r="W22" i="3" s="1"/>
  <c r="E22" i="3"/>
  <c r="V22" i="3" s="1"/>
  <c r="D22" i="3"/>
  <c r="U22" i="3" s="1"/>
  <c r="P21" i="3"/>
  <c r="O21" i="3"/>
  <c r="N21" i="3"/>
  <c r="M21" i="3"/>
  <c r="L21" i="3"/>
  <c r="K21" i="3"/>
  <c r="J21" i="3"/>
  <c r="I21" i="3"/>
  <c r="H21" i="3"/>
  <c r="G21" i="3"/>
  <c r="F21" i="3"/>
  <c r="E21" i="3"/>
  <c r="D21" i="3"/>
  <c r="U21" i="3" s="1"/>
  <c r="P20" i="3"/>
  <c r="O20" i="3"/>
  <c r="N20" i="3"/>
  <c r="M20" i="3"/>
  <c r="L20" i="3"/>
  <c r="K20" i="3"/>
  <c r="J20" i="3"/>
  <c r="I20" i="3"/>
  <c r="H20" i="3"/>
  <c r="Y20" i="3" s="1"/>
  <c r="G20" i="3"/>
  <c r="F20" i="3"/>
  <c r="E20" i="3"/>
  <c r="D20" i="3"/>
  <c r="U20" i="3" s="1"/>
  <c r="P19" i="3"/>
  <c r="O19" i="3"/>
  <c r="N19" i="3"/>
  <c r="M19" i="3"/>
  <c r="AD19" i="3" s="1"/>
  <c r="L19" i="3"/>
  <c r="K19" i="3"/>
  <c r="J19" i="3"/>
  <c r="I19" i="3"/>
  <c r="H19" i="3"/>
  <c r="G19" i="3"/>
  <c r="F19" i="3"/>
  <c r="E19" i="3"/>
  <c r="V19" i="3" s="1"/>
  <c r="D19" i="3"/>
  <c r="U19" i="3" s="1"/>
  <c r="P18" i="3"/>
  <c r="O18" i="3"/>
  <c r="N18" i="3"/>
  <c r="M18" i="3"/>
  <c r="L18" i="3"/>
  <c r="K18" i="3"/>
  <c r="J18" i="3"/>
  <c r="I18" i="3"/>
  <c r="H18" i="3"/>
  <c r="G18" i="3"/>
  <c r="F18" i="3"/>
  <c r="E18" i="3"/>
  <c r="D18" i="3"/>
  <c r="U18" i="3" s="1"/>
  <c r="P17" i="3"/>
  <c r="O17" i="3"/>
  <c r="N17" i="3"/>
  <c r="M17" i="3"/>
  <c r="L17" i="3"/>
  <c r="K17" i="3"/>
  <c r="J17" i="3"/>
  <c r="I17" i="3"/>
  <c r="H17" i="3"/>
  <c r="G17" i="3"/>
  <c r="X17" i="3" s="1"/>
  <c r="F17" i="3"/>
  <c r="E17" i="3"/>
  <c r="D17" i="3"/>
  <c r="U17" i="3" s="1"/>
  <c r="P16" i="3"/>
  <c r="O16" i="3"/>
  <c r="N16" i="3"/>
  <c r="M16" i="3"/>
  <c r="L16" i="3"/>
  <c r="AC16" i="3" s="1"/>
  <c r="K16" i="3"/>
  <c r="J16" i="3"/>
  <c r="I16" i="3"/>
  <c r="H16" i="3"/>
  <c r="G16" i="3"/>
  <c r="F16" i="3"/>
  <c r="E16" i="3"/>
  <c r="D16" i="3"/>
  <c r="U16" i="3" s="1"/>
  <c r="P15" i="3"/>
  <c r="O15" i="3"/>
  <c r="N15" i="3"/>
  <c r="M15" i="3"/>
  <c r="L15" i="3"/>
  <c r="K15" i="3"/>
  <c r="J15" i="3"/>
  <c r="I15" i="3"/>
  <c r="H15" i="3"/>
  <c r="G15" i="3"/>
  <c r="F15" i="3"/>
  <c r="E15" i="3"/>
  <c r="D15" i="3"/>
  <c r="U15" i="3" s="1"/>
  <c r="P14" i="3"/>
  <c r="O14" i="3"/>
  <c r="N14" i="3"/>
  <c r="M14" i="3"/>
  <c r="L14" i="3"/>
  <c r="K14" i="3"/>
  <c r="J14" i="3"/>
  <c r="I14" i="3"/>
  <c r="H14" i="3"/>
  <c r="G14" i="3"/>
  <c r="F14" i="3"/>
  <c r="W14" i="3" s="1"/>
  <c r="E14" i="3"/>
  <c r="D14" i="3"/>
  <c r="U14" i="3" s="1"/>
  <c r="P13" i="3"/>
  <c r="O13" i="3"/>
  <c r="N13" i="3"/>
  <c r="M13" i="3"/>
  <c r="L13" i="3"/>
  <c r="K13" i="3"/>
  <c r="AB13" i="3" s="1"/>
  <c r="J13" i="3"/>
  <c r="I13" i="3"/>
  <c r="H13" i="3"/>
  <c r="G13" i="3"/>
  <c r="F13" i="3"/>
  <c r="E13" i="3"/>
  <c r="D13" i="3"/>
  <c r="U13" i="3" s="1"/>
  <c r="P9" i="3"/>
  <c r="O9" i="3"/>
  <c r="N9" i="3"/>
  <c r="M9" i="3"/>
  <c r="L9" i="3"/>
  <c r="K9" i="3"/>
  <c r="J9" i="3"/>
  <c r="I9" i="3"/>
  <c r="H9" i="3"/>
  <c r="G9" i="3"/>
  <c r="F9" i="3"/>
  <c r="E9" i="3"/>
  <c r="D9" i="3"/>
  <c r="U9" i="3" s="1"/>
  <c r="P8" i="3"/>
  <c r="O8" i="3"/>
  <c r="N8" i="3"/>
  <c r="M8" i="3"/>
  <c r="AD8" i="3" s="1"/>
  <c r="L8" i="3"/>
  <c r="K8" i="3"/>
  <c r="J8" i="3"/>
  <c r="I8" i="3"/>
  <c r="H8" i="3"/>
  <c r="G8" i="3"/>
  <c r="F8" i="3"/>
  <c r="E8" i="3"/>
  <c r="V8" i="3" s="1"/>
  <c r="D8" i="3"/>
  <c r="U8" i="3" s="1"/>
  <c r="P7" i="3"/>
  <c r="O7" i="3"/>
  <c r="N7" i="3"/>
  <c r="M7" i="3"/>
  <c r="L7" i="3"/>
  <c r="K7" i="3"/>
  <c r="J7" i="3"/>
  <c r="AA7" i="3" s="1"/>
  <c r="I7" i="3"/>
  <c r="H7" i="3"/>
  <c r="G7" i="3"/>
  <c r="F7" i="3"/>
  <c r="E7" i="3"/>
  <c r="D7" i="3"/>
  <c r="U7" i="3" s="1"/>
  <c r="P12" i="3"/>
  <c r="O12" i="3"/>
  <c r="N12" i="3"/>
  <c r="M12" i="3"/>
  <c r="L12" i="3"/>
  <c r="K12" i="3"/>
  <c r="J12" i="3"/>
  <c r="I12" i="3"/>
  <c r="H12" i="3"/>
  <c r="G12" i="3"/>
  <c r="F12" i="3"/>
  <c r="E12" i="3"/>
  <c r="D12" i="3"/>
  <c r="U12" i="3" s="1"/>
  <c r="P11" i="3"/>
  <c r="O11" i="3"/>
  <c r="N11" i="3"/>
  <c r="M11" i="3"/>
  <c r="L11" i="3"/>
  <c r="AC11" i="3" s="1"/>
  <c r="K11" i="3"/>
  <c r="J11" i="3"/>
  <c r="I11" i="3"/>
  <c r="H11" i="3"/>
  <c r="G11" i="3"/>
  <c r="F11" i="3"/>
  <c r="E11" i="3"/>
  <c r="D11" i="3"/>
  <c r="U11" i="3" s="1"/>
  <c r="P10" i="3"/>
  <c r="O10" i="3"/>
  <c r="N10" i="3"/>
  <c r="M10" i="3"/>
  <c r="L10" i="3"/>
  <c r="K10" i="3"/>
  <c r="J10" i="3"/>
  <c r="I10" i="3"/>
  <c r="Z10" i="3" s="1"/>
  <c r="H10" i="3"/>
  <c r="G10" i="3"/>
  <c r="F10" i="3"/>
  <c r="E10" i="3"/>
  <c r="D10" i="3"/>
  <c r="U10" i="3" s="1"/>
  <c r="P6" i="2"/>
  <c r="O6" i="2"/>
  <c r="N6" i="2"/>
  <c r="M6" i="2"/>
  <c r="L6" i="2"/>
  <c r="K6" i="2"/>
  <c r="J6" i="2"/>
  <c r="I6" i="2"/>
  <c r="H6" i="2"/>
  <c r="G6" i="2"/>
  <c r="F6" i="2"/>
  <c r="AA10" i="3" l="1"/>
  <c r="AD11" i="3"/>
  <c r="AE8" i="3"/>
  <c r="AC13" i="3"/>
  <c r="Y17" i="3"/>
  <c r="AE19" i="3"/>
  <c r="X22" i="3"/>
  <c r="Y25" i="3"/>
  <c r="AB26" i="3"/>
  <c r="W11" i="3"/>
  <c r="AC7" i="3"/>
  <c r="Y14" i="3"/>
  <c r="W16" i="3"/>
  <c r="Z17" i="3"/>
  <c r="X19" i="3"/>
  <c r="AE24" i="3"/>
  <c r="AC26" i="3"/>
  <c r="X11" i="3"/>
  <c r="AD7" i="3"/>
  <c r="W13" i="3"/>
  <c r="Z14" i="3"/>
  <c r="X16" i="3"/>
  <c r="AB20" i="3"/>
  <c r="AC23" i="3"/>
  <c r="AA25" i="3"/>
  <c r="AD26" i="3"/>
  <c r="V10" i="3"/>
  <c r="AD10" i="3"/>
  <c r="Y11" i="3"/>
  <c r="W7" i="3"/>
  <c r="AE7" i="3"/>
  <c r="Z8" i="3"/>
  <c r="X13" i="3"/>
  <c r="AA14" i="3"/>
  <c r="Y16" i="3"/>
  <c r="AB17" i="3"/>
  <c r="Z19" i="3"/>
  <c r="AC20" i="3"/>
  <c r="AA22" i="3"/>
  <c r="AD23" i="3"/>
  <c r="AB25" i="3"/>
  <c r="W26" i="3"/>
  <c r="AE26" i="3"/>
  <c r="AB7" i="3"/>
  <c r="V16" i="3"/>
  <c r="W19" i="3"/>
  <c r="Z20" i="3"/>
  <c r="AA23" i="3"/>
  <c r="AB10" i="3"/>
  <c r="AD13" i="3"/>
  <c r="AA20" i="3"/>
  <c r="AB23" i="3"/>
  <c r="Z25" i="3"/>
  <c r="V7" i="3"/>
  <c r="AE10" i="3"/>
  <c r="Z11" i="3"/>
  <c r="AA8" i="3"/>
  <c r="Y13" i="3"/>
  <c r="AB14" i="3"/>
  <c r="AA19" i="3"/>
  <c r="AD20" i="3"/>
  <c r="W23" i="3"/>
  <c r="X26" i="3"/>
  <c r="X10" i="3"/>
  <c r="AA11" i="3"/>
  <c r="Y7" i="3"/>
  <c r="AB8" i="3"/>
  <c r="Z13" i="3"/>
  <c r="AC14" i="3"/>
  <c r="AA16" i="3"/>
  <c r="V17" i="3"/>
  <c r="AD17" i="3"/>
  <c r="AB19" i="3"/>
  <c r="W20" i="3"/>
  <c r="AE20" i="3"/>
  <c r="AC22" i="3"/>
  <c r="X23" i="3"/>
  <c r="AA24" i="3"/>
  <c r="V25" i="3"/>
  <c r="AD25" i="3"/>
  <c r="Y26" i="3"/>
  <c r="AE14" i="3"/>
  <c r="AE22" i="3"/>
  <c r="V11" i="3"/>
  <c r="W8" i="3"/>
  <c r="X14" i="3"/>
  <c r="AD16" i="3"/>
  <c r="V24" i="3"/>
  <c r="AE11" i="3"/>
  <c r="X8" i="3"/>
  <c r="V13" i="3"/>
  <c r="AE16" i="3"/>
  <c r="Y22" i="3"/>
  <c r="W24" i="3"/>
  <c r="AC10" i="3"/>
  <c r="Y8" i="3"/>
  <c r="AE13" i="3"/>
  <c r="AA17" i="3"/>
  <c r="Y19" i="3"/>
  <c r="Z22" i="3"/>
  <c r="V26" i="3"/>
  <c r="W10" i="3"/>
  <c r="X7" i="3"/>
  <c r="Z16" i="3"/>
  <c r="AC17" i="3"/>
  <c r="V20" i="3"/>
  <c r="AB22" i="3"/>
  <c r="AE23" i="3"/>
  <c r="AC25" i="3"/>
  <c r="Y10" i="3"/>
  <c r="AB11" i="3"/>
  <c r="Z7" i="3"/>
  <c r="AC8" i="3"/>
  <c r="AA13" i="3"/>
  <c r="V14" i="3"/>
  <c r="AD14" i="3"/>
  <c r="AB16" i="3"/>
  <c r="W17" i="3"/>
  <c r="AE17" i="3"/>
  <c r="AC19" i="3"/>
  <c r="X20" i="3"/>
  <c r="AD22" i="3"/>
  <c r="Y23" i="3"/>
  <c r="W25" i="3"/>
  <c r="AE25" i="3"/>
  <c r="Z26" i="3"/>
  <c r="V12" i="3"/>
  <c r="Z12" i="3"/>
  <c r="AD12" i="3"/>
  <c r="AE9" i="3"/>
  <c r="AA9" i="3"/>
  <c r="V21" i="3"/>
  <c r="AD21" i="3"/>
  <c r="W9" i="3"/>
  <c r="Z21" i="3"/>
  <c r="X15" i="3"/>
  <c r="X27" i="3"/>
  <c r="AA15" i="3"/>
  <c r="AB15" i="3"/>
  <c r="AF15" i="3"/>
  <c r="AB27" i="3"/>
  <c r="W15" i="3"/>
  <c r="AE15" i="3"/>
  <c r="V15" i="3"/>
  <c r="Z15" i="3"/>
  <c r="AD15" i="3"/>
  <c r="X21" i="3"/>
  <c r="AC18" i="3"/>
  <c r="X12" i="3"/>
  <c r="W12" i="3"/>
  <c r="AA12" i="3"/>
  <c r="AE12" i="3"/>
  <c r="X9" i="3"/>
  <c r="AB9" i="3"/>
  <c r="AF9" i="3"/>
  <c r="Y15" i="3"/>
  <c r="AC15" i="3"/>
  <c r="AG15" i="3"/>
  <c r="V18" i="3"/>
  <c r="Z18" i="3"/>
  <c r="AD18" i="3"/>
  <c r="W21" i="3"/>
  <c r="AA21" i="3"/>
  <c r="AE21" i="3"/>
  <c r="X24" i="3"/>
  <c r="AB24" i="3"/>
  <c r="AF24" i="3"/>
  <c r="AG18" i="3"/>
  <c r="Y12" i="3"/>
  <c r="AC12" i="3"/>
  <c r="AG12" i="3"/>
  <c r="V9" i="3"/>
  <c r="Z9" i="3"/>
  <c r="AD9" i="3"/>
  <c r="X18" i="3"/>
  <c r="AB18" i="3"/>
  <c r="AF18" i="3"/>
  <c r="Y21" i="3"/>
  <c r="AC21" i="3"/>
  <c r="AG21" i="3"/>
  <c r="Z24" i="3"/>
  <c r="AD24" i="3"/>
  <c r="Y18" i="3"/>
  <c r="AB12" i="3"/>
  <c r="AF12" i="3"/>
  <c r="Y9" i="3"/>
  <c r="AC9" i="3"/>
  <c r="AG9" i="3"/>
  <c r="W18" i="3"/>
  <c r="AA18" i="3"/>
  <c r="AE18" i="3"/>
  <c r="AB21" i="3"/>
  <c r="AF21" i="3"/>
  <c r="Y24" i="3"/>
  <c r="AC24" i="3"/>
  <c r="AG24" i="3"/>
  <c r="AF27" i="3"/>
  <c r="V27" i="3"/>
  <c r="Z27" i="3"/>
  <c r="AD27" i="3"/>
  <c r="AC27" i="3"/>
  <c r="E27" i="2"/>
  <c r="E25" i="2"/>
  <c r="E12" i="2"/>
  <c r="E11" i="2"/>
  <c r="E24" i="2"/>
  <c r="E22" i="2"/>
  <c r="E21" i="2"/>
  <c r="E19" i="2"/>
  <c r="E18" i="2"/>
  <c r="E17" i="2"/>
  <c r="E15" i="2"/>
  <c r="E14" i="2"/>
  <c r="E13" i="2"/>
  <c r="E8" i="2"/>
  <c r="E26" i="2"/>
  <c r="E10" i="2"/>
  <c r="E20" i="2"/>
  <c r="E16" i="2"/>
  <c r="E9" i="2"/>
  <c r="W27" i="3"/>
  <c r="AA27" i="3"/>
  <c r="AE27" i="3"/>
  <c r="E7" i="2"/>
  <c r="U27" i="3"/>
  <c r="AG27" i="3"/>
  <c r="Y27" i="3"/>
  <c r="AG31" i="3" l="1"/>
  <c r="X30" i="3"/>
  <c r="AD30" i="3"/>
  <c r="AB30" i="3"/>
  <c r="AG30" i="3"/>
  <c r="AG32" i="3" s="1"/>
  <c r="AF30" i="3"/>
  <c r="AA30" i="3"/>
  <c r="X31" i="3"/>
  <c r="W30" i="3"/>
  <c r="AC31" i="3"/>
  <c r="Y30" i="3"/>
  <c r="AE30" i="3"/>
  <c r="Z31" i="3"/>
  <c r="AB31" i="3"/>
  <c r="AB32" i="3" s="1"/>
  <c r="Z30" i="3"/>
  <c r="AF31" i="3"/>
  <c r="AD31" i="3"/>
  <c r="AA31" i="3"/>
  <c r="W31" i="3"/>
  <c r="AE31" i="3"/>
  <c r="AE32" i="3" s="1"/>
  <c r="Y31" i="3"/>
  <c r="AC30" i="3"/>
  <c r="AC32" i="3" s="1"/>
  <c r="AA32" i="3" l="1"/>
  <c r="AD32" i="3"/>
  <c r="X32" i="3"/>
  <c r="W32" i="3"/>
  <c r="Z32" i="3"/>
  <c r="AF32" i="3"/>
  <c r="Y32" i="3"/>
</calcChain>
</file>

<file path=xl/sharedStrings.xml><?xml version="1.0" encoding="utf-8"?>
<sst xmlns="http://schemas.openxmlformats.org/spreadsheetml/2006/main" count="264" uniqueCount="95">
  <si>
    <t>+-%</t>
  </si>
  <si>
    <t>Total</t>
  </si>
  <si>
    <t>Schweiz</t>
  </si>
  <si>
    <t>Schweizer</t>
  </si>
  <si>
    <t>Ausländer</t>
  </si>
  <si>
    <t>Zürich</t>
  </si>
  <si>
    <t>Luzern</t>
  </si>
  <si>
    <t>Schwyz</t>
  </si>
  <si>
    <t>Nidwalden</t>
  </si>
  <si>
    <t>88.1 *</t>
  </si>
  <si>
    <t>Zug</t>
  </si>
  <si>
    <t>Aargau</t>
  </si>
  <si>
    <t>X: Extrapolation aufgrund von 4 oder weniger Beobachtungen. Die Resultate werden aus Gründen des Datenschutzes nicht publiziert.</t>
  </si>
  <si>
    <t>62.2 *</t>
  </si>
  <si>
    <t>Kanton</t>
  </si>
  <si>
    <t>Staatsangehörigkeit</t>
  </si>
  <si>
    <t>ZG</t>
  </si>
  <si>
    <t>CH</t>
  </si>
  <si>
    <t>ZH</t>
  </si>
  <si>
    <t>LU</t>
  </si>
  <si>
    <t>SZ</t>
  </si>
  <si>
    <t>NW</t>
  </si>
  <si>
    <t>AG</t>
  </si>
  <si>
    <t>NA</t>
  </si>
  <si>
    <t>Antwort gelöscht aufgrund Inkonsistenzen von Daten</t>
  </si>
  <si>
    <t>Selbständige mit Arbeitnehmer(n)</t>
  </si>
  <si>
    <t>Selbständige ohne Arbeitnehmer</t>
  </si>
  <si>
    <t>Mitarbeitende Familienmitglieder</t>
  </si>
  <si>
    <t>Direktoren/-innen oder Direktionsmitglieder</t>
  </si>
  <si>
    <t>Arbeitnehmer mit Vorgesetztenfunktion</t>
  </si>
  <si>
    <t>Arbeitnehmer ohne Vorgesetztenfunktion</t>
  </si>
  <si>
    <t>Arbeitnehmer ohne weitere Angaben</t>
  </si>
  <si>
    <t>Erwerbstätige ohne weitere Angaben (berufliche Stellung missing)</t>
  </si>
  <si>
    <t>Lernende in der dualen beruflichen Grundbildung (Lehrling)</t>
  </si>
  <si>
    <t>Erwerbslose gemäss ILO</t>
  </si>
  <si>
    <t>Nichterwerbspersonen</t>
  </si>
  <si>
    <t>46.2 *</t>
  </si>
  <si>
    <t>75.1 *</t>
  </si>
  <si>
    <t>98.1 *</t>
  </si>
  <si>
    <t>74.1 *</t>
  </si>
  <si>
    <t>52.6 *</t>
  </si>
  <si>
    <t>51.1 *</t>
  </si>
  <si>
    <t>46.3 *</t>
  </si>
  <si>
    <t>100.0 *</t>
  </si>
  <si>
    <t>49.1 *</t>
  </si>
  <si>
    <t>50.7 *</t>
  </si>
  <si>
    <t>45.1 *</t>
  </si>
  <si>
    <t>NA *</t>
  </si>
  <si>
    <t>46.4 *</t>
  </si>
  <si>
    <t>74.5 *</t>
  </si>
  <si>
    <t>80.1 *</t>
  </si>
  <si>
    <t>87.8 *</t>
  </si>
  <si>
    <t>62.1 *</t>
  </si>
  <si>
    <t>48.0 *</t>
  </si>
  <si>
    <t>47.6 *</t>
  </si>
  <si>
    <t>Fehlende Angaben</t>
  </si>
  <si>
    <t>Erwerbstätige ohne weitere Angaben</t>
  </si>
  <si>
    <t>Arbeitnehmer o.Vorgesetztenfunktion</t>
  </si>
  <si>
    <t>Lernende, Lehrlinge</t>
  </si>
  <si>
    <t>** Extrapolation aufgrund von 49 oder weniger Beobachtungen. Die Resultate sind mit grosser Vorsicht zu interpretieren.</t>
  </si>
  <si>
    <t>Quelle: Bundesamt für Statistik, Strukturerhebung; Bearbeitung: Statistisches Amt des Kantons Zürich</t>
  </si>
  <si>
    <t>X</t>
  </si>
  <si>
    <t>sortid</t>
  </si>
  <si>
    <t>Berufliche Stellung</t>
  </si>
  <si>
    <t>Ständige Wohnbevölkerung ab 15 Jahren nach Kanton, Staatsangehörigkeit und Berufliche Stellung, 2012</t>
  </si>
  <si>
    <t>Quelle: BFS, Strukturerhebung</t>
  </si>
  <si>
    <t>* Extrapolation aufgrund von 49 oder weniger Beobachtungen. Die Resultate sind mit grosser Vorsicht zu interpretieren.</t>
  </si>
  <si>
    <t>x: Entfällt, weil trivial oder Begriffe nicht anwendbar</t>
  </si>
  <si>
    <t>Quelle: Bundesamt für Statistik, Strukturerhebung. Eigene Berechnungen Statistisches Amt des Kantons Zürich</t>
  </si>
  <si>
    <t xml:space="preserve">Amt für Raumplanung,
Fachstelle für Statistik
</t>
  </si>
  <si>
    <t>Aabachstrasse 5, CH-6300 Zug</t>
  </si>
  <si>
    <t>Tel. +41 41 728 54 98
Fax +41 41 728 54 89</t>
  </si>
  <si>
    <t xml:space="preserve">www.zg.ch/statistik </t>
  </si>
  <si>
    <t>Tabellenanhang</t>
  </si>
  <si>
    <t>Migrationsstatistik Kanton Zug</t>
  </si>
  <si>
    <t>Stand Februar 2015</t>
  </si>
  <si>
    <t>Aufbau:</t>
  </si>
  <si>
    <t>Benennung</t>
  </si>
  <si>
    <t>Was</t>
  </si>
  <si>
    <t>Wer</t>
  </si>
  <si>
    <t>Wo</t>
  </si>
  <si>
    <t>Indikatornummer_T</t>
  </si>
  <si>
    <t>Tabelle</t>
  </si>
  <si>
    <t>STAT</t>
  </si>
  <si>
    <t>Anhang und Publikation</t>
  </si>
  <si>
    <t>Indikatornummer_G</t>
  </si>
  <si>
    <t>Grafik</t>
  </si>
  <si>
    <t>Indikatornummer_A</t>
  </si>
  <si>
    <t>Auswertungen STAT</t>
  </si>
  <si>
    <t>Anhang</t>
  </si>
  <si>
    <t>STAT-TAB-Abfrage</t>
  </si>
  <si>
    <t>Download/Lieferung Andere</t>
  </si>
  <si>
    <t>BFS, BSV, KtZG, etc.</t>
  </si>
  <si>
    <t>Direktoren, Direktionsmitglieder</t>
  </si>
  <si>
    <t>Direktoren oder Direktionsmitglieder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</si>
</sst>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0.0%"/>
  </numFmts>
  <fonts count="19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sz val="8"/>
      <color theme="1"/>
      <name val="Arial Narrow"/>
      <family val="2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  <font>
      <b/>
      <sz val="8"/>
      <color theme="1"/>
      <name val="Arial"/>
      <family val="2"/>
      <scheme val="minor"/>
    </font>
    <font>
      <sz val="8"/>
      <color theme="1"/>
      <name val="Arial"/>
      <family val="2"/>
      <scheme val="minor"/>
    </font>
    <font>
      <sz val="8"/>
      <color theme="1"/>
      <name val="Arial"/>
      <family val="2"/>
    </font>
    <font>
      <sz val="12"/>
      <color rgb="FFFF0000"/>
      <name val="Arial Narrow"/>
      <family val="2"/>
    </font>
    <font>
      <sz val="10"/>
      <color rgb="FFFF0000"/>
      <name val="Arial Narrow"/>
      <family val="2"/>
    </font>
    <font>
      <b/>
      <sz val="9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i/>
      <sz val="9"/>
      <color theme="1"/>
      <name val="Arial"/>
      <family val="2"/>
    </font>
    <font>
      <sz val="10"/>
      <name val="Arial Narrow"/>
      <family val="2"/>
    </font>
    <font>
      <sz val="8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67">
    <xf numFmtId="0" fontId="0" fillId="0" borderId="0" xfId="0"/>
    <xf numFmtId="0" fontId="2" fillId="0" borderId="0" xfId="0" applyFont="1" applyAlignment="1" applyProtection="1">
      <alignment horizontal="left"/>
      <protection locked="0"/>
    </xf>
    <xf numFmtId="0" fontId="3" fillId="0" borderId="0" xfId="1" applyFont="1" applyBorder="1"/>
    <xf numFmtId="0" fontId="4" fillId="0" borderId="0" xfId="1" applyFont="1" applyBorder="1"/>
    <xf numFmtId="0" fontId="4" fillId="0" borderId="1" xfId="1" applyFont="1" applyBorder="1"/>
    <xf numFmtId="0" fontId="5" fillId="0" borderId="0" xfId="0" applyFont="1" applyAlignment="1" applyProtection="1">
      <alignment horizontal="left"/>
      <protection locked="0"/>
    </xf>
    <xf numFmtId="0" fontId="6" fillId="0" borderId="0" xfId="0" applyFont="1"/>
    <xf numFmtId="0" fontId="3" fillId="0" borderId="0" xfId="0" applyFont="1" applyAlignment="1" applyProtection="1">
      <alignment horizontal="left"/>
      <protection locked="0"/>
    </xf>
    <xf numFmtId="0" fontId="3" fillId="0" borderId="0" xfId="0" applyFont="1"/>
    <xf numFmtId="0" fontId="3" fillId="0" borderId="0" xfId="0" applyFont="1" applyFill="1" applyAlignment="1">
      <alignment wrapText="1"/>
    </xf>
    <xf numFmtId="0" fontId="3" fillId="0" borderId="0" xfId="0" applyFont="1" applyFill="1"/>
    <xf numFmtId="3" fontId="3" fillId="0" borderId="0" xfId="0" applyNumberFormat="1" applyFont="1" applyFill="1"/>
    <xf numFmtId="0" fontId="3" fillId="0" borderId="0" xfId="1" applyFont="1" applyFill="1"/>
    <xf numFmtId="164" fontId="3" fillId="0" borderId="0" xfId="0" applyNumberFormat="1" applyFont="1" applyFill="1"/>
    <xf numFmtId="0" fontId="3" fillId="0" borderId="0" xfId="1" applyFont="1"/>
    <xf numFmtId="0" fontId="3" fillId="0" borderId="0" xfId="1" applyFont="1" applyFill="1" applyBorder="1" applyAlignment="1">
      <alignment wrapText="1"/>
    </xf>
    <xf numFmtId="0" fontId="3" fillId="0" borderId="0" xfId="0" applyFont="1" applyFill="1" applyBorder="1" applyAlignment="1">
      <alignment wrapText="1"/>
    </xf>
    <xf numFmtId="0" fontId="3" fillId="0" borderId="0" xfId="1" applyFont="1" applyFill="1" applyAlignment="1">
      <alignment wrapText="1"/>
    </xf>
    <xf numFmtId="3" fontId="3" fillId="0" borderId="0" xfId="0" applyNumberFormat="1" applyFont="1" applyFill="1" applyBorder="1"/>
    <xf numFmtId="0" fontId="3" fillId="0" borderId="0" xfId="0" applyFont="1" applyFill="1" applyBorder="1"/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164" fontId="3" fillId="0" borderId="0" xfId="1" applyNumberFormat="1" applyFont="1"/>
    <xf numFmtId="0" fontId="3" fillId="0" borderId="0" xfId="1" applyFont="1" applyFill="1" applyBorder="1"/>
    <xf numFmtId="0" fontId="9" fillId="0" borderId="0" xfId="1" applyFont="1"/>
    <xf numFmtId="164" fontId="3" fillId="0" borderId="0" xfId="1" applyNumberFormat="1" applyFont="1" applyFill="1"/>
    <xf numFmtId="3" fontId="3" fillId="4" borderId="0" xfId="0" applyNumberFormat="1" applyFont="1" applyFill="1" applyBorder="1"/>
    <xf numFmtId="0" fontId="3" fillId="4" borderId="0" xfId="1" applyFont="1" applyFill="1" applyBorder="1" applyAlignment="1">
      <alignment wrapText="1"/>
    </xf>
    <xf numFmtId="0" fontId="3" fillId="4" borderId="0" xfId="0" applyFont="1" applyFill="1" applyBorder="1" applyAlignment="1">
      <alignment wrapText="1"/>
    </xf>
    <xf numFmtId="0" fontId="3" fillId="4" borderId="0" xfId="0" applyFont="1" applyFill="1" applyBorder="1"/>
    <xf numFmtId="0" fontId="3" fillId="4" borderId="0" xfId="1" applyFont="1" applyFill="1" applyBorder="1"/>
    <xf numFmtId="0" fontId="3" fillId="4" borderId="0" xfId="1" applyFont="1" applyFill="1"/>
    <xf numFmtId="3" fontId="3" fillId="4" borderId="0" xfId="0" applyNumberFormat="1" applyFont="1" applyFill="1"/>
    <xf numFmtId="164" fontId="3" fillId="4" borderId="0" xfId="0" applyNumberFormat="1" applyFont="1" applyFill="1"/>
    <xf numFmtId="0" fontId="10" fillId="0" borderId="0" xfId="0" applyFont="1"/>
    <xf numFmtId="0" fontId="11" fillId="0" borderId="0" xfId="1" applyFont="1" applyBorder="1"/>
    <xf numFmtId="0" fontId="11" fillId="0" borderId="0" xfId="0" applyFont="1"/>
    <xf numFmtId="0" fontId="11" fillId="0" borderId="0" xfId="1" applyFont="1"/>
    <xf numFmtId="0" fontId="14" fillId="0" borderId="0" xfId="1" applyFont="1" applyBorder="1"/>
    <xf numFmtId="0" fontId="13" fillId="0" borderId="0" xfId="1" applyFont="1" applyBorder="1" applyAlignment="1">
      <alignment horizontal="right"/>
    </xf>
    <xf numFmtId="0" fontId="14" fillId="0" borderId="0" xfId="1" applyFont="1" applyBorder="1" applyAlignment="1"/>
    <xf numFmtId="0" fontId="12" fillId="0" borderId="0" xfId="1" applyFont="1" applyBorder="1" applyAlignment="1">
      <alignment horizontal="left" vertical="top" wrapText="1"/>
    </xf>
    <xf numFmtId="0" fontId="13" fillId="0" borderId="0" xfId="1" applyFont="1" applyBorder="1" applyAlignment="1">
      <alignment horizontal="left" vertical="top" wrapText="1"/>
    </xf>
    <xf numFmtId="0" fontId="12" fillId="0" borderId="0" xfId="1" applyFont="1" applyAlignment="1"/>
    <xf numFmtId="0" fontId="15" fillId="0" borderId="0" xfId="2" applyFont="1"/>
    <xf numFmtId="17" fontId="15" fillId="0" borderId="0" xfId="2" applyNumberFormat="1" applyFont="1"/>
    <xf numFmtId="0" fontId="16" fillId="0" borderId="0" xfId="2" applyFont="1"/>
    <xf numFmtId="0" fontId="17" fillId="2" borderId="1" xfId="1" applyFont="1" applyFill="1" applyBorder="1" applyAlignment="1">
      <alignment wrapText="1"/>
    </xf>
    <xf numFmtId="0" fontId="17" fillId="2" borderId="1" xfId="0" applyFont="1" applyFill="1" applyBorder="1" applyAlignment="1">
      <alignment wrapText="1"/>
    </xf>
    <xf numFmtId="3" fontId="17" fillId="0" borderId="1" xfId="0" applyNumberFormat="1" applyFont="1" applyFill="1" applyBorder="1"/>
    <xf numFmtId="3" fontId="17" fillId="0" borderId="1" xfId="0" applyNumberFormat="1" applyFont="1" applyFill="1" applyBorder="1" applyAlignment="1">
      <alignment horizontal="right"/>
    </xf>
    <xf numFmtId="0" fontId="17" fillId="3" borderId="1" xfId="1" applyFont="1" applyFill="1" applyBorder="1"/>
    <xf numFmtId="3" fontId="17" fillId="3" borderId="1" xfId="0" applyNumberFormat="1" applyFont="1" applyFill="1" applyBorder="1"/>
    <xf numFmtId="3" fontId="17" fillId="3" borderId="1" xfId="0" applyNumberFormat="1" applyFont="1" applyFill="1" applyBorder="1" applyAlignment="1">
      <alignment horizontal="right"/>
    </xf>
    <xf numFmtId="0" fontId="17" fillId="0" borderId="1" xfId="1" applyFont="1" applyFill="1" applyBorder="1"/>
    <xf numFmtId="0" fontId="17" fillId="0" borderId="1" xfId="1" applyFont="1" applyBorder="1"/>
    <xf numFmtId="0" fontId="18" fillId="2" borderId="2" xfId="1" applyFont="1" applyFill="1" applyBorder="1"/>
    <xf numFmtId="0" fontId="18" fillId="2" borderId="3" xfId="1" applyFont="1" applyFill="1" applyBorder="1"/>
    <xf numFmtId="0" fontId="18" fillId="2" borderId="4" xfId="1" applyFont="1" applyFill="1" applyBorder="1"/>
    <xf numFmtId="0" fontId="18" fillId="2" borderId="5" xfId="1" applyFont="1" applyFill="1" applyBorder="1"/>
    <xf numFmtId="0" fontId="18" fillId="2" borderId="0" xfId="1" applyFont="1" applyFill="1" applyBorder="1"/>
    <xf numFmtId="0" fontId="18" fillId="2" borderId="6" xfId="1" applyFont="1" applyFill="1" applyBorder="1"/>
    <xf numFmtId="0" fontId="18" fillId="2" borderId="7" xfId="1" applyFont="1" applyFill="1" applyBorder="1"/>
    <xf numFmtId="0" fontId="18" fillId="2" borderId="8" xfId="1" applyFont="1" applyFill="1" applyBorder="1"/>
    <xf numFmtId="0" fontId="18" fillId="2" borderId="9" xfId="1" applyFont="1" applyFill="1" applyBorder="1"/>
    <xf numFmtId="0" fontId="12" fillId="0" borderId="0" xfId="1" applyFont="1" applyBorder="1" applyAlignment="1">
      <alignment horizontal="left" vertical="top" wrapText="1"/>
    </xf>
    <xf numFmtId="0" fontId="13" fillId="0" borderId="0" xfId="1" applyFont="1" applyBorder="1" applyAlignment="1">
      <alignment horizontal="left" vertical="top" wrapText="1"/>
    </xf>
  </cellXfs>
  <cellStyles count="3">
    <cellStyle name="Standard" xfId="0" builtinId="0"/>
    <cellStyle name="Standard 2" xfId="1"/>
    <cellStyle name="Standard 4" xfId="2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'3.3_G'!$F$6</c:f>
              <c:strCache>
                <c:ptCount val="1"/>
                <c:pt idx="0">
                  <c:v>Selbständige mit Arbeitnehmer(n)</c:v>
                </c:pt>
              </c:strCache>
            </c:strRef>
          </c:tx>
          <c:invertIfNegative val="0"/>
          <c:cat>
            <c:multiLvlStrRef>
              <c:f>'3.3_G'!$B$7:$C$11</c:f>
              <c:multiLvlStrCache>
                <c:ptCount val="5"/>
                <c:lvl>
                  <c:pt idx="0">
                    <c:v>Schweizer</c:v>
                  </c:pt>
                  <c:pt idx="1">
                    <c:v>Ausländer</c:v>
                  </c:pt>
                  <c:pt idx="2">
                    <c:v>Total</c:v>
                  </c:pt>
                  <c:pt idx="3">
                    <c:v>Schweizer</c:v>
                  </c:pt>
                  <c:pt idx="4">
                    <c:v>Ausländer</c:v>
                  </c:pt>
                </c:lvl>
                <c:lvl>
                  <c:pt idx="0">
                    <c:v>CH</c:v>
                  </c:pt>
                  <c:pt idx="3">
                    <c:v>ZG</c:v>
                  </c:pt>
                </c:lvl>
              </c:multiLvlStrCache>
            </c:multiLvlStrRef>
          </c:cat>
          <c:val>
            <c:numRef>
              <c:f>'3.3_G'!$F$7:$F$11</c:f>
              <c:numCache>
                <c:formatCode>General</c:formatCode>
                <c:ptCount val="5"/>
                <c:pt idx="0">
                  <c:v>99436</c:v>
                </c:pt>
                <c:pt idx="1">
                  <c:v>17591</c:v>
                </c:pt>
                <c:pt idx="2">
                  <c:v>117027</c:v>
                </c:pt>
                <c:pt idx="3">
                  <c:v>1439</c:v>
                </c:pt>
                <c:pt idx="4">
                  <c:v>170</c:v>
                </c:pt>
              </c:numCache>
            </c:numRef>
          </c:val>
        </c:ser>
        <c:ser>
          <c:idx val="1"/>
          <c:order val="1"/>
          <c:tx>
            <c:strRef>
              <c:f>'3.3_G'!$G$6</c:f>
              <c:strCache>
                <c:ptCount val="1"/>
                <c:pt idx="0">
                  <c:v>Selbständige ohne Arbeitnehmer</c:v>
                </c:pt>
              </c:strCache>
            </c:strRef>
          </c:tx>
          <c:invertIfNegative val="0"/>
          <c:cat>
            <c:multiLvlStrRef>
              <c:f>'3.3_G'!$B$7:$C$11</c:f>
              <c:multiLvlStrCache>
                <c:ptCount val="5"/>
                <c:lvl>
                  <c:pt idx="0">
                    <c:v>Schweizer</c:v>
                  </c:pt>
                  <c:pt idx="1">
                    <c:v>Ausländer</c:v>
                  </c:pt>
                  <c:pt idx="2">
                    <c:v>Total</c:v>
                  </c:pt>
                  <c:pt idx="3">
                    <c:v>Schweizer</c:v>
                  </c:pt>
                  <c:pt idx="4">
                    <c:v>Ausländer</c:v>
                  </c:pt>
                </c:lvl>
                <c:lvl>
                  <c:pt idx="0">
                    <c:v>CH</c:v>
                  </c:pt>
                  <c:pt idx="3">
                    <c:v>ZG</c:v>
                  </c:pt>
                </c:lvl>
              </c:multiLvlStrCache>
            </c:multiLvlStrRef>
          </c:cat>
          <c:val>
            <c:numRef>
              <c:f>'3.3_G'!$G$7:$G$11</c:f>
              <c:numCache>
                <c:formatCode>#,##0</c:formatCode>
                <c:ptCount val="5"/>
                <c:pt idx="0">
                  <c:v>207880</c:v>
                </c:pt>
                <c:pt idx="1">
                  <c:v>39607</c:v>
                </c:pt>
                <c:pt idx="2">
                  <c:v>247487</c:v>
                </c:pt>
                <c:pt idx="3">
                  <c:v>2656</c:v>
                </c:pt>
                <c:pt idx="4">
                  <c:v>607</c:v>
                </c:pt>
              </c:numCache>
            </c:numRef>
          </c:val>
        </c:ser>
        <c:ser>
          <c:idx val="2"/>
          <c:order val="2"/>
          <c:tx>
            <c:strRef>
              <c:f>'3.3_G'!$H$6</c:f>
              <c:strCache>
                <c:ptCount val="1"/>
                <c:pt idx="0">
                  <c:v>Mitarbeitende Familienmitglieder</c:v>
                </c:pt>
              </c:strCache>
            </c:strRef>
          </c:tx>
          <c:invertIfNegative val="0"/>
          <c:cat>
            <c:multiLvlStrRef>
              <c:f>'3.3_G'!$B$7:$C$11</c:f>
              <c:multiLvlStrCache>
                <c:ptCount val="5"/>
                <c:lvl>
                  <c:pt idx="0">
                    <c:v>Schweizer</c:v>
                  </c:pt>
                  <c:pt idx="1">
                    <c:v>Ausländer</c:v>
                  </c:pt>
                  <c:pt idx="2">
                    <c:v>Total</c:v>
                  </c:pt>
                  <c:pt idx="3">
                    <c:v>Schweizer</c:v>
                  </c:pt>
                  <c:pt idx="4">
                    <c:v>Ausländer</c:v>
                  </c:pt>
                </c:lvl>
                <c:lvl>
                  <c:pt idx="0">
                    <c:v>CH</c:v>
                  </c:pt>
                  <c:pt idx="3">
                    <c:v>ZG</c:v>
                  </c:pt>
                </c:lvl>
              </c:multiLvlStrCache>
            </c:multiLvlStrRef>
          </c:cat>
          <c:val>
            <c:numRef>
              <c:f>'3.3_G'!$H$7:$H$11</c:f>
              <c:numCache>
                <c:formatCode>#,##0</c:formatCode>
                <c:ptCount val="5"/>
                <c:pt idx="0">
                  <c:v>89790</c:v>
                </c:pt>
                <c:pt idx="1">
                  <c:v>23774</c:v>
                </c:pt>
                <c:pt idx="2">
                  <c:v>113563</c:v>
                </c:pt>
                <c:pt idx="3">
                  <c:v>1596</c:v>
                </c:pt>
                <c:pt idx="4">
                  <c:v>269</c:v>
                </c:pt>
              </c:numCache>
            </c:numRef>
          </c:val>
        </c:ser>
        <c:ser>
          <c:idx val="3"/>
          <c:order val="3"/>
          <c:tx>
            <c:strRef>
              <c:f>'3.3_G'!$I$6</c:f>
              <c:strCache>
                <c:ptCount val="1"/>
                <c:pt idx="0">
                  <c:v>Direktoren, Direktionsmitglieder</c:v>
                </c:pt>
              </c:strCache>
            </c:strRef>
          </c:tx>
          <c:invertIfNegative val="0"/>
          <c:cat>
            <c:multiLvlStrRef>
              <c:f>'3.3_G'!$B$7:$C$11</c:f>
              <c:multiLvlStrCache>
                <c:ptCount val="5"/>
                <c:lvl>
                  <c:pt idx="0">
                    <c:v>Schweizer</c:v>
                  </c:pt>
                  <c:pt idx="1">
                    <c:v>Ausländer</c:v>
                  </c:pt>
                  <c:pt idx="2">
                    <c:v>Total</c:v>
                  </c:pt>
                  <c:pt idx="3">
                    <c:v>Schweizer</c:v>
                  </c:pt>
                  <c:pt idx="4">
                    <c:v>Ausländer</c:v>
                  </c:pt>
                </c:lvl>
                <c:lvl>
                  <c:pt idx="0">
                    <c:v>CH</c:v>
                  </c:pt>
                  <c:pt idx="3">
                    <c:v>ZG</c:v>
                  </c:pt>
                </c:lvl>
              </c:multiLvlStrCache>
            </c:multiLvlStrRef>
          </c:cat>
          <c:val>
            <c:numRef>
              <c:f>'3.3_G'!$I$7:$I$11</c:f>
              <c:numCache>
                <c:formatCode>#,##0</c:formatCode>
                <c:ptCount val="5"/>
                <c:pt idx="0">
                  <c:v>73232</c:v>
                </c:pt>
                <c:pt idx="1">
                  <c:v>22480</c:v>
                </c:pt>
                <c:pt idx="2">
                  <c:v>95712</c:v>
                </c:pt>
                <c:pt idx="3">
                  <c:v>1824</c:v>
                </c:pt>
                <c:pt idx="4">
                  <c:v>897</c:v>
                </c:pt>
              </c:numCache>
            </c:numRef>
          </c:val>
        </c:ser>
        <c:ser>
          <c:idx val="4"/>
          <c:order val="4"/>
          <c:tx>
            <c:strRef>
              <c:f>'3.3_G'!$J$6</c:f>
              <c:strCache>
                <c:ptCount val="1"/>
                <c:pt idx="0">
                  <c:v>Arbeitnehmer mit Vorgesetztenfunktion</c:v>
                </c:pt>
              </c:strCache>
            </c:strRef>
          </c:tx>
          <c:invertIfNegative val="0"/>
          <c:cat>
            <c:multiLvlStrRef>
              <c:f>'3.3_G'!$B$7:$C$11</c:f>
              <c:multiLvlStrCache>
                <c:ptCount val="5"/>
                <c:lvl>
                  <c:pt idx="0">
                    <c:v>Schweizer</c:v>
                  </c:pt>
                  <c:pt idx="1">
                    <c:v>Ausländer</c:v>
                  </c:pt>
                  <c:pt idx="2">
                    <c:v>Total</c:v>
                  </c:pt>
                  <c:pt idx="3">
                    <c:v>Schweizer</c:v>
                  </c:pt>
                  <c:pt idx="4">
                    <c:v>Ausländer</c:v>
                  </c:pt>
                </c:lvl>
                <c:lvl>
                  <c:pt idx="0">
                    <c:v>CH</c:v>
                  </c:pt>
                  <c:pt idx="3">
                    <c:v>ZG</c:v>
                  </c:pt>
                </c:lvl>
              </c:multiLvlStrCache>
            </c:multiLvlStrRef>
          </c:cat>
          <c:val>
            <c:numRef>
              <c:f>'3.3_G'!$J$7:$J$11</c:f>
              <c:numCache>
                <c:formatCode>General</c:formatCode>
                <c:ptCount val="5"/>
                <c:pt idx="0">
                  <c:v>546650</c:v>
                </c:pt>
                <c:pt idx="1">
                  <c:v>166935</c:v>
                </c:pt>
                <c:pt idx="2">
                  <c:v>713585</c:v>
                </c:pt>
                <c:pt idx="3">
                  <c:v>8832</c:v>
                </c:pt>
                <c:pt idx="4">
                  <c:v>3465</c:v>
                </c:pt>
              </c:numCache>
            </c:numRef>
          </c:val>
        </c:ser>
        <c:ser>
          <c:idx val="5"/>
          <c:order val="5"/>
          <c:tx>
            <c:strRef>
              <c:f>'3.3_G'!$K$6</c:f>
              <c:strCache>
                <c:ptCount val="1"/>
                <c:pt idx="0">
                  <c:v>Arbeitnehmer o.Vorgesetztenfunktion</c:v>
                </c:pt>
              </c:strCache>
            </c:strRef>
          </c:tx>
          <c:invertIfNegative val="0"/>
          <c:cat>
            <c:multiLvlStrRef>
              <c:f>'3.3_G'!$B$7:$C$11</c:f>
              <c:multiLvlStrCache>
                <c:ptCount val="5"/>
                <c:lvl>
                  <c:pt idx="0">
                    <c:v>Schweizer</c:v>
                  </c:pt>
                  <c:pt idx="1">
                    <c:v>Ausländer</c:v>
                  </c:pt>
                  <c:pt idx="2">
                    <c:v>Total</c:v>
                  </c:pt>
                  <c:pt idx="3">
                    <c:v>Schweizer</c:v>
                  </c:pt>
                  <c:pt idx="4">
                    <c:v>Ausländer</c:v>
                  </c:pt>
                </c:lvl>
                <c:lvl>
                  <c:pt idx="0">
                    <c:v>CH</c:v>
                  </c:pt>
                  <c:pt idx="3">
                    <c:v>ZG</c:v>
                  </c:pt>
                </c:lvl>
              </c:multiLvlStrCache>
            </c:multiLvlStrRef>
          </c:cat>
          <c:val>
            <c:numRef>
              <c:f>'3.3_G'!$K$7:$K$11</c:f>
              <c:numCache>
                <c:formatCode>General</c:formatCode>
                <c:ptCount val="5"/>
                <c:pt idx="0">
                  <c:v>1563410</c:v>
                </c:pt>
                <c:pt idx="1">
                  <c:v>516400</c:v>
                </c:pt>
                <c:pt idx="2">
                  <c:v>2079810</c:v>
                </c:pt>
                <c:pt idx="3">
                  <c:v>21100</c:v>
                </c:pt>
                <c:pt idx="4">
                  <c:v>6937</c:v>
                </c:pt>
              </c:numCache>
            </c:numRef>
          </c:val>
        </c:ser>
        <c:ser>
          <c:idx val="6"/>
          <c:order val="6"/>
          <c:tx>
            <c:strRef>
              <c:f>'3.3_G'!$L$6</c:f>
              <c:strCache>
                <c:ptCount val="1"/>
                <c:pt idx="0">
                  <c:v>Arbeitnehmer ohne weitere Angaben</c:v>
                </c:pt>
              </c:strCache>
            </c:strRef>
          </c:tx>
          <c:invertIfNegative val="0"/>
          <c:cat>
            <c:multiLvlStrRef>
              <c:f>'3.3_G'!$B$7:$C$11</c:f>
              <c:multiLvlStrCache>
                <c:ptCount val="5"/>
                <c:lvl>
                  <c:pt idx="0">
                    <c:v>Schweizer</c:v>
                  </c:pt>
                  <c:pt idx="1">
                    <c:v>Ausländer</c:v>
                  </c:pt>
                  <c:pt idx="2">
                    <c:v>Total</c:v>
                  </c:pt>
                  <c:pt idx="3">
                    <c:v>Schweizer</c:v>
                  </c:pt>
                  <c:pt idx="4">
                    <c:v>Ausländer</c:v>
                  </c:pt>
                </c:lvl>
                <c:lvl>
                  <c:pt idx="0">
                    <c:v>CH</c:v>
                  </c:pt>
                  <c:pt idx="3">
                    <c:v>ZG</c:v>
                  </c:pt>
                </c:lvl>
              </c:multiLvlStrCache>
            </c:multiLvlStrRef>
          </c:cat>
          <c:val>
            <c:numRef>
              <c:f>'3.3_G'!$L$7:$L$11</c:f>
              <c:numCache>
                <c:formatCode>General</c:formatCode>
                <c:ptCount val="5"/>
                <c:pt idx="0">
                  <c:v>283632</c:v>
                </c:pt>
                <c:pt idx="1">
                  <c:v>109742</c:v>
                </c:pt>
                <c:pt idx="2">
                  <c:v>393374</c:v>
                </c:pt>
                <c:pt idx="3">
                  <c:v>5556</c:v>
                </c:pt>
                <c:pt idx="4">
                  <c:v>2675</c:v>
                </c:pt>
              </c:numCache>
            </c:numRef>
          </c:val>
        </c:ser>
        <c:ser>
          <c:idx val="7"/>
          <c:order val="7"/>
          <c:tx>
            <c:strRef>
              <c:f>'3.3_G'!$M$6</c:f>
              <c:strCache>
                <c:ptCount val="1"/>
                <c:pt idx="0">
                  <c:v>Erwerbstätige ohne weitere Angaben</c:v>
                </c:pt>
              </c:strCache>
            </c:strRef>
          </c:tx>
          <c:invertIfNegative val="0"/>
          <c:cat>
            <c:multiLvlStrRef>
              <c:f>'3.3_G'!$B$7:$C$11</c:f>
              <c:multiLvlStrCache>
                <c:ptCount val="5"/>
                <c:lvl>
                  <c:pt idx="0">
                    <c:v>Schweizer</c:v>
                  </c:pt>
                  <c:pt idx="1">
                    <c:v>Ausländer</c:v>
                  </c:pt>
                  <c:pt idx="2">
                    <c:v>Total</c:v>
                  </c:pt>
                  <c:pt idx="3">
                    <c:v>Schweizer</c:v>
                  </c:pt>
                  <c:pt idx="4">
                    <c:v>Ausländer</c:v>
                  </c:pt>
                </c:lvl>
                <c:lvl>
                  <c:pt idx="0">
                    <c:v>CH</c:v>
                  </c:pt>
                  <c:pt idx="3">
                    <c:v>ZG</c:v>
                  </c:pt>
                </c:lvl>
              </c:multiLvlStrCache>
            </c:multiLvlStrRef>
          </c:cat>
          <c:val>
            <c:numRef>
              <c:f>'3.3_G'!$M$7:$M$11</c:f>
              <c:numCache>
                <c:formatCode>General</c:formatCode>
                <c:ptCount val="5"/>
                <c:pt idx="0">
                  <c:v>80852</c:v>
                </c:pt>
                <c:pt idx="1">
                  <c:v>41106</c:v>
                </c:pt>
                <c:pt idx="2">
                  <c:v>121958</c:v>
                </c:pt>
                <c:pt idx="3">
                  <c:v>1088</c:v>
                </c:pt>
                <c:pt idx="4">
                  <c:v>410</c:v>
                </c:pt>
              </c:numCache>
            </c:numRef>
          </c:val>
        </c:ser>
        <c:ser>
          <c:idx val="8"/>
          <c:order val="8"/>
          <c:tx>
            <c:strRef>
              <c:f>'3.3_G'!$N$6</c:f>
              <c:strCache>
                <c:ptCount val="1"/>
                <c:pt idx="0">
                  <c:v>Lernende, Lehrlinge</c:v>
                </c:pt>
              </c:strCache>
            </c:strRef>
          </c:tx>
          <c:invertIfNegative val="0"/>
          <c:cat>
            <c:multiLvlStrRef>
              <c:f>'3.3_G'!$B$7:$C$11</c:f>
              <c:multiLvlStrCache>
                <c:ptCount val="5"/>
                <c:lvl>
                  <c:pt idx="0">
                    <c:v>Schweizer</c:v>
                  </c:pt>
                  <c:pt idx="1">
                    <c:v>Ausländer</c:v>
                  </c:pt>
                  <c:pt idx="2">
                    <c:v>Total</c:v>
                  </c:pt>
                  <c:pt idx="3">
                    <c:v>Schweizer</c:v>
                  </c:pt>
                  <c:pt idx="4">
                    <c:v>Ausländer</c:v>
                  </c:pt>
                </c:lvl>
                <c:lvl>
                  <c:pt idx="0">
                    <c:v>CH</c:v>
                  </c:pt>
                  <c:pt idx="3">
                    <c:v>ZG</c:v>
                  </c:pt>
                </c:lvl>
              </c:multiLvlStrCache>
            </c:multiLvlStrRef>
          </c:cat>
          <c:val>
            <c:numRef>
              <c:f>'3.3_G'!$N$7:$N$11</c:f>
              <c:numCache>
                <c:formatCode>General</c:formatCode>
                <c:ptCount val="5"/>
                <c:pt idx="0">
                  <c:v>147232</c:v>
                </c:pt>
                <c:pt idx="1">
                  <c:v>29961</c:v>
                </c:pt>
                <c:pt idx="2">
                  <c:v>177193</c:v>
                </c:pt>
                <c:pt idx="3">
                  <c:v>1990</c:v>
                </c:pt>
                <c:pt idx="4">
                  <c:v>397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1794688"/>
        <c:axId val="141811072"/>
      </c:barChart>
      <c:catAx>
        <c:axId val="141794688"/>
        <c:scaling>
          <c:orientation val="minMax"/>
        </c:scaling>
        <c:delete val="0"/>
        <c:axPos val="b"/>
        <c:majorTickMark val="out"/>
        <c:minorTickMark val="none"/>
        <c:tickLblPos val="nextTo"/>
        <c:crossAx val="141811072"/>
        <c:crosses val="autoZero"/>
        <c:auto val="1"/>
        <c:lblAlgn val="ctr"/>
        <c:lblOffset val="100"/>
        <c:noMultiLvlLbl val="0"/>
      </c:catAx>
      <c:valAx>
        <c:axId val="141811072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14179468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txPr>
    <a:bodyPr/>
    <a:lstStyle/>
    <a:p>
      <a:pPr>
        <a:defRPr sz="800" baseline="0">
          <a:latin typeface="Arial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85725</xdr:colOff>
      <xdr:row>28</xdr:row>
      <xdr:rowOff>95250</xdr:rowOff>
    </xdr:from>
    <xdr:to>
      <xdr:col>7</xdr:col>
      <xdr:colOff>816525</xdr:colOff>
      <xdr:row>48</xdr:row>
      <xdr:rowOff>96750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DJI">
  <a:themeElements>
    <a:clrScheme name="DJI">
      <a:dk1>
        <a:srgbClr val="000000"/>
      </a:dk1>
      <a:lt1>
        <a:srgbClr val="FFFFFF"/>
      </a:lt1>
      <a:dk2>
        <a:srgbClr val="333333"/>
      </a:dk2>
      <a:lt2>
        <a:srgbClr val="EAEAEA"/>
      </a:lt2>
      <a:accent1>
        <a:srgbClr val="006AD4"/>
      </a:accent1>
      <a:accent2>
        <a:srgbClr val="00ADEE"/>
      </a:accent2>
      <a:accent3>
        <a:srgbClr val="004B96"/>
      </a:accent3>
      <a:accent4>
        <a:srgbClr val="9DCEFF"/>
      </a:accent4>
      <a:accent5>
        <a:srgbClr val="92001C"/>
      </a:accent5>
      <a:accent6>
        <a:srgbClr val="E2AC00"/>
      </a:accent6>
      <a:hlink>
        <a:srgbClr val="006AD4"/>
      </a:hlink>
      <a:folHlink>
        <a:srgbClr val="006AD4"/>
      </a:folHlink>
    </a:clrScheme>
    <a:fontScheme name="DJI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tint val="100000"/>
              <a:shade val="100000"/>
              <a:satMod val="130000"/>
            </a:schemeClr>
          </a:gs>
          <a:gs pos="100000">
            <a:schemeClr val="phClr">
              <a:tint val="50000"/>
              <a:shade val="100000"/>
              <a:satMod val="350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zoomScaleNormal="100" workbookViewId="0">
      <selection activeCell="A3" sqref="A3"/>
    </sheetView>
  </sheetViews>
  <sheetFormatPr baseColWidth="10" defaultRowHeight="12" x14ac:dyDescent="0.2"/>
  <cols>
    <col min="1" max="4" width="24.25" style="44" customWidth="1"/>
    <col min="5" max="5" width="22.5" style="44" customWidth="1"/>
    <col min="6" max="16384" width="11" style="44"/>
  </cols>
  <sheetData>
    <row r="1" spans="1:8" s="38" customFormat="1" ht="12" customHeight="1" x14ac:dyDescent="0.2">
      <c r="A1" s="65" t="s">
        <v>69</v>
      </c>
      <c r="B1" s="66" t="s">
        <v>70</v>
      </c>
      <c r="C1" s="66" t="s">
        <v>71</v>
      </c>
      <c r="D1" s="66" t="s">
        <v>72</v>
      </c>
      <c r="F1" s="39"/>
      <c r="G1" s="40"/>
      <c r="H1" s="40"/>
    </row>
    <row r="2" spans="1:8" s="38" customFormat="1" ht="16.5" customHeight="1" x14ac:dyDescent="0.2">
      <c r="A2" s="65"/>
      <c r="B2" s="66"/>
      <c r="C2" s="66"/>
      <c r="D2" s="66"/>
      <c r="F2" s="39"/>
      <c r="G2" s="40"/>
      <c r="H2" s="40"/>
    </row>
    <row r="3" spans="1:8" s="38" customFormat="1" ht="16.5" customHeight="1" x14ac:dyDescent="0.2">
      <c r="A3" s="41"/>
      <c r="B3" s="42"/>
      <c r="C3" s="42"/>
      <c r="D3" s="42"/>
      <c r="F3" s="39"/>
      <c r="G3" s="40"/>
      <c r="H3" s="40"/>
    </row>
    <row r="5" spans="1:8" x14ac:dyDescent="0.2">
      <c r="A5" s="43" t="s">
        <v>73</v>
      </c>
    </row>
    <row r="6" spans="1:8" x14ac:dyDescent="0.2">
      <c r="A6" s="43" t="s">
        <v>74</v>
      </c>
    </row>
    <row r="7" spans="1:8" x14ac:dyDescent="0.2">
      <c r="A7" s="45" t="s">
        <v>75</v>
      </c>
    </row>
    <row r="10" spans="1:8" x14ac:dyDescent="0.2">
      <c r="A10" s="44" t="s">
        <v>76</v>
      </c>
    </row>
    <row r="11" spans="1:8" x14ac:dyDescent="0.2">
      <c r="A11" s="46"/>
      <c r="B11" s="46"/>
      <c r="C11" s="46"/>
      <c r="D11" s="46"/>
    </row>
    <row r="12" spans="1:8" x14ac:dyDescent="0.2">
      <c r="A12" s="46" t="s">
        <v>77</v>
      </c>
      <c r="B12" s="46" t="s">
        <v>78</v>
      </c>
      <c r="C12" s="46" t="s">
        <v>79</v>
      </c>
      <c r="D12" s="46" t="s">
        <v>80</v>
      </c>
    </row>
    <row r="13" spans="1:8" x14ac:dyDescent="0.2">
      <c r="A13" s="44" t="s">
        <v>81</v>
      </c>
      <c r="B13" s="44" t="s">
        <v>82</v>
      </c>
      <c r="C13" s="44" t="s">
        <v>83</v>
      </c>
      <c r="D13" s="44" t="s">
        <v>84</v>
      </c>
    </row>
    <row r="14" spans="1:8" x14ac:dyDescent="0.2">
      <c r="A14" s="44" t="s">
        <v>85</v>
      </c>
      <c r="B14" s="44" t="s">
        <v>86</v>
      </c>
      <c r="C14" s="44" t="s">
        <v>83</v>
      </c>
      <c r="D14" s="44" t="s">
        <v>84</v>
      </c>
    </row>
    <row r="15" spans="1:8" x14ac:dyDescent="0.2">
      <c r="A15" s="44" t="s">
        <v>87</v>
      </c>
      <c r="B15" s="44" t="s">
        <v>88</v>
      </c>
      <c r="C15" s="44" t="s">
        <v>83</v>
      </c>
      <c r="D15" s="44" t="s">
        <v>89</v>
      </c>
    </row>
    <row r="16" spans="1:8" x14ac:dyDescent="0.2">
      <c r="B16" s="44" t="s">
        <v>90</v>
      </c>
      <c r="C16" s="44" t="s">
        <v>83</v>
      </c>
      <c r="D16" s="44" t="s">
        <v>89</v>
      </c>
    </row>
    <row r="17" spans="2:4" x14ac:dyDescent="0.2">
      <c r="B17" s="44" t="s">
        <v>91</v>
      </c>
      <c r="C17" s="44" t="s">
        <v>92</v>
      </c>
      <c r="D17" s="44" t="s">
        <v>89</v>
      </c>
    </row>
  </sheetData>
  <mergeCells count="4">
    <mergeCell ref="A1:A2"/>
    <mergeCell ref="B1:B2"/>
    <mergeCell ref="C1:C2"/>
    <mergeCell ref="D1:D2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H30"/>
  <sheetViews>
    <sheetView zoomScaleNormal="100" workbookViewId="0">
      <selection activeCell="I6" sqref="I6"/>
    </sheetView>
  </sheetViews>
  <sheetFormatPr baseColWidth="10" defaultRowHeight="12.75" x14ac:dyDescent="0.2"/>
  <cols>
    <col min="1" max="3" width="11" style="14"/>
    <col min="4" max="4" width="11" style="37"/>
    <col min="5" max="5" width="11" style="37" customWidth="1"/>
    <col min="6" max="14" width="11" style="14"/>
    <col min="15" max="16" width="11" style="37"/>
    <col min="17" max="16384" width="11" style="14"/>
  </cols>
  <sheetData>
    <row r="1" spans="1:34" s="6" customFormat="1" ht="15.75" x14ac:dyDescent="0.25">
      <c r="A1" s="5" t="s">
        <v>63</v>
      </c>
      <c r="D1" s="34"/>
      <c r="E1" s="34"/>
      <c r="O1" s="34"/>
      <c r="P1" s="34"/>
    </row>
    <row r="2" spans="1:34" s="2" customFormat="1" x14ac:dyDescent="0.2">
      <c r="A2" s="7" t="s">
        <v>64</v>
      </c>
      <c r="D2" s="35"/>
      <c r="E2" s="35"/>
      <c r="O2" s="35"/>
      <c r="P2" s="35"/>
    </row>
    <row r="3" spans="1:34" s="8" customFormat="1" x14ac:dyDescent="0.2">
      <c r="A3" s="7" t="s">
        <v>65</v>
      </c>
      <c r="D3" s="36"/>
      <c r="E3" s="36"/>
      <c r="O3" s="36"/>
      <c r="P3" s="36"/>
    </row>
    <row r="4" spans="1:34" s="8" customFormat="1" x14ac:dyDescent="0.2">
      <c r="D4" s="36"/>
      <c r="E4" s="36"/>
      <c r="O4" s="36"/>
      <c r="P4" s="36"/>
    </row>
    <row r="6" spans="1:34" s="9" customFormat="1" ht="63.75" x14ac:dyDescent="0.2">
      <c r="A6" s="9" t="s">
        <v>62</v>
      </c>
      <c r="B6" s="47" t="s">
        <v>14</v>
      </c>
      <c r="C6" s="47" t="s">
        <v>15</v>
      </c>
      <c r="D6" s="47" t="s">
        <v>1</v>
      </c>
      <c r="E6" s="47" t="s">
        <v>55</v>
      </c>
      <c r="F6" s="48" t="str">
        <f>'3.3_A'!G6</f>
        <v>Selbständige mit Arbeitnehmer(n)</v>
      </c>
      <c r="G6" s="48" t="str">
        <f>'3.3_A'!I6</f>
        <v>Selbständige ohne Arbeitnehmer</v>
      </c>
      <c r="H6" s="48" t="str">
        <f>'3.3_A'!K6</f>
        <v>Mitarbeitende Familienmitglieder</v>
      </c>
      <c r="I6" s="48" t="str">
        <f>'3.3_A'!M6</f>
        <v>Direktoren oder Direktionsmitglieder</v>
      </c>
      <c r="J6" s="48" t="str">
        <f>'3.3_A'!O6</f>
        <v>Arbeitnehmer mit Vorgesetztenfunktion</v>
      </c>
      <c r="K6" s="48" t="str">
        <f>'3.3_A'!Q6</f>
        <v>Arbeitnehmer ohne Vorgesetztenfunktion</v>
      </c>
      <c r="L6" s="48" t="str">
        <f>'3.3_A'!S6</f>
        <v>Arbeitnehmer ohne weitere Angaben</v>
      </c>
      <c r="M6" s="48" t="str">
        <f>'3.3_A'!U6</f>
        <v>Erwerbstätige ohne weitere Angaben (berufliche Stellung missing)</v>
      </c>
      <c r="N6" s="48" t="str">
        <f>'3.3_A'!W6</f>
        <v>Lernende in der dualen beruflichen Grundbildung (Lehrling)</v>
      </c>
      <c r="O6" s="48" t="str">
        <f>'3.3_A'!Y6</f>
        <v>Erwerbslose gemäss ILO</v>
      </c>
      <c r="P6" s="48" t="str">
        <f>'3.3_A'!AA6</f>
        <v>Nichterwerbspersonen</v>
      </c>
      <c r="Q6" s="16"/>
      <c r="S6" s="15"/>
      <c r="T6" s="17"/>
      <c r="U6" s="15"/>
      <c r="V6" s="15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</row>
    <row r="7" spans="1:34" s="12" customFormat="1" x14ac:dyDescent="0.2">
      <c r="A7" s="10">
        <v>1</v>
      </c>
      <c r="B7" s="49" t="s">
        <v>17</v>
      </c>
      <c r="C7" s="49" t="s">
        <v>3</v>
      </c>
      <c r="D7" s="50">
        <f>IF(LEFT('3.3_A'!AD7,1)="*","** "&amp;'3.3_A'!AC7,'3.3_A'!AC7)</f>
        <v>5157999</v>
      </c>
      <c r="E7" s="50">
        <f>D7-SUM(F7:P7)</f>
        <v>86264</v>
      </c>
      <c r="F7" s="50">
        <f>IF(LEFT('3.3_A'!H7,1)="*","** "&amp;'3.3_A'!G7,'3.3_A'!G7)</f>
        <v>99436</v>
      </c>
      <c r="G7" s="50">
        <f>IF(LEFT('3.3_A'!J7,1)="*","** "&amp;'3.3_A'!I7,'3.3_A'!I7)</f>
        <v>207880</v>
      </c>
      <c r="H7" s="50">
        <f>IF(LEFT('3.3_A'!L7,1)="*","** "&amp;'3.3_A'!K7,'3.3_A'!K7)</f>
        <v>89790</v>
      </c>
      <c r="I7" s="50">
        <f>IF(LEFT('3.3_A'!N7,1)="*","** "&amp;'3.3_A'!M7,'3.3_A'!M7)</f>
        <v>73232</v>
      </c>
      <c r="J7" s="50">
        <f>IF(LEFT('3.3_A'!P7,1)="*","** "&amp;'3.3_A'!O7,'3.3_A'!O7)</f>
        <v>546650</v>
      </c>
      <c r="K7" s="50">
        <f>IF(LEFT('3.3_A'!R7,1)="*","** "&amp;'3.3_A'!Q7,'3.3_A'!Q7)</f>
        <v>1563410</v>
      </c>
      <c r="L7" s="50">
        <f>IF(LEFT('3.3_A'!T7,1)="*","** "&amp;'3.3_A'!S7,'3.3_A'!S7)</f>
        <v>283632</v>
      </c>
      <c r="M7" s="50">
        <f>IF(LEFT('3.3_A'!V7,1)="*","** "&amp;'3.3_A'!U7,'3.3_A'!U7)</f>
        <v>80852</v>
      </c>
      <c r="N7" s="50">
        <f>IF(LEFT('3.3_A'!X7,1)="*","** "&amp;'3.3_A'!W7,'3.3_A'!W7)</f>
        <v>147232</v>
      </c>
      <c r="O7" s="50">
        <f>IF(LEFT('3.3_A'!Z7,1)="*","** "&amp;'3.3_A'!Y7,'3.3_A'!Y7)</f>
        <v>116147</v>
      </c>
      <c r="P7" s="50">
        <f>IF(LEFT('3.3_A'!AB7,1)="*","** "&amp;'3.3_A'!AA7,'3.3_A'!AA7)</f>
        <v>1863474</v>
      </c>
      <c r="Q7" s="14"/>
      <c r="T7" s="11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22"/>
    </row>
    <row r="8" spans="1:34" s="12" customFormat="1" x14ac:dyDescent="0.2">
      <c r="A8" s="10">
        <v>2</v>
      </c>
      <c r="B8" s="49"/>
      <c r="C8" s="49" t="s">
        <v>4</v>
      </c>
      <c r="D8" s="50">
        <f>IF(LEFT('3.3_A'!AD8,1)="*","** "&amp;'3.3_A'!AC8,'3.3_A'!AC8)</f>
        <v>1504334</v>
      </c>
      <c r="E8" s="50">
        <f t="shared" ref="E8:E27" si="0">D8-SUM(F8:P8)</f>
        <v>28070</v>
      </c>
      <c r="F8" s="50">
        <f>IF(LEFT('3.3_A'!H8,1)="*","** "&amp;'3.3_A'!G8,'3.3_A'!G8)</f>
        <v>17591</v>
      </c>
      <c r="G8" s="50">
        <f>IF(LEFT('3.3_A'!J8,1)="*","** "&amp;'3.3_A'!I8,'3.3_A'!I8)</f>
        <v>39607</v>
      </c>
      <c r="H8" s="50">
        <f>IF(LEFT('3.3_A'!L8,1)="*","** "&amp;'3.3_A'!K8,'3.3_A'!K8)</f>
        <v>23774</v>
      </c>
      <c r="I8" s="50">
        <f>IF(LEFT('3.3_A'!N8,1)="*","** "&amp;'3.3_A'!M8,'3.3_A'!M8)</f>
        <v>22480</v>
      </c>
      <c r="J8" s="50">
        <f>IF(LEFT('3.3_A'!P8,1)="*","** "&amp;'3.3_A'!O8,'3.3_A'!O8)</f>
        <v>166935</v>
      </c>
      <c r="K8" s="50">
        <f>IF(LEFT('3.3_A'!R8,1)="*","** "&amp;'3.3_A'!Q8,'3.3_A'!Q8)</f>
        <v>516400</v>
      </c>
      <c r="L8" s="50">
        <f>IF(LEFT('3.3_A'!T8,1)="*","** "&amp;'3.3_A'!S8,'3.3_A'!S8)</f>
        <v>109742</v>
      </c>
      <c r="M8" s="50">
        <f>IF(LEFT('3.3_A'!V8,1)="*","** "&amp;'3.3_A'!U8,'3.3_A'!U8)</f>
        <v>41106</v>
      </c>
      <c r="N8" s="50">
        <f>IF(LEFT('3.3_A'!X8,1)="*","** "&amp;'3.3_A'!W8,'3.3_A'!W8)</f>
        <v>29961</v>
      </c>
      <c r="O8" s="50">
        <f>IF(LEFT('3.3_A'!Z8,1)="*","** "&amp;'3.3_A'!Y8,'3.3_A'!Y8)</f>
        <v>96864</v>
      </c>
      <c r="P8" s="50">
        <f>IF(LEFT('3.3_A'!AB8,1)="*","** "&amp;'3.3_A'!AA8,'3.3_A'!AA8)</f>
        <v>411804</v>
      </c>
      <c r="Q8" s="14"/>
      <c r="S8" s="18"/>
      <c r="T8" s="11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22"/>
    </row>
    <row r="9" spans="1:34" x14ac:dyDescent="0.2">
      <c r="A9" s="10">
        <v>3</v>
      </c>
      <c r="B9" s="49"/>
      <c r="C9" s="49" t="s">
        <v>1</v>
      </c>
      <c r="D9" s="50">
        <f>IF(LEFT('3.3_A'!AD9,1)="*","** "&amp;'3.3_A'!AC9,'3.3_A'!AC9)</f>
        <v>6662333</v>
      </c>
      <c r="E9" s="50">
        <f t="shared" si="0"/>
        <v>114333</v>
      </c>
      <c r="F9" s="50">
        <f>IF(LEFT('3.3_A'!H9,1)="*","** "&amp;'3.3_A'!G9,'3.3_A'!G9)</f>
        <v>117027</v>
      </c>
      <c r="G9" s="50">
        <f>IF(LEFT('3.3_A'!J9,1)="*","** "&amp;'3.3_A'!I9,'3.3_A'!I9)</f>
        <v>247487</v>
      </c>
      <c r="H9" s="50">
        <f>IF(LEFT('3.3_A'!L9,1)="*","** "&amp;'3.3_A'!K9,'3.3_A'!K9)</f>
        <v>113563</v>
      </c>
      <c r="I9" s="50">
        <f>IF(LEFT('3.3_A'!N9,1)="*","** "&amp;'3.3_A'!M9,'3.3_A'!M9)</f>
        <v>95712</v>
      </c>
      <c r="J9" s="50">
        <f>IF(LEFT('3.3_A'!P9,1)="*","** "&amp;'3.3_A'!O9,'3.3_A'!O9)</f>
        <v>713585</v>
      </c>
      <c r="K9" s="50">
        <f>IF(LEFT('3.3_A'!R9,1)="*","** "&amp;'3.3_A'!Q9,'3.3_A'!Q9)</f>
        <v>2079810</v>
      </c>
      <c r="L9" s="50">
        <f>IF(LEFT('3.3_A'!T9,1)="*","** "&amp;'3.3_A'!S9,'3.3_A'!S9)</f>
        <v>393374</v>
      </c>
      <c r="M9" s="50">
        <f>IF(LEFT('3.3_A'!V9,1)="*","** "&amp;'3.3_A'!U9,'3.3_A'!U9)</f>
        <v>121958</v>
      </c>
      <c r="N9" s="50">
        <f>IF(LEFT('3.3_A'!X9,1)="*","** "&amp;'3.3_A'!W9,'3.3_A'!W9)</f>
        <v>177193</v>
      </c>
      <c r="O9" s="50">
        <f>IF(LEFT('3.3_A'!Z9,1)="*","** "&amp;'3.3_A'!Y9,'3.3_A'!Y9)</f>
        <v>213012</v>
      </c>
      <c r="P9" s="50">
        <f>IF(LEFT('3.3_A'!AB9,1)="*","** "&amp;'3.3_A'!AA9,'3.3_A'!AA9)</f>
        <v>2275279</v>
      </c>
      <c r="S9" s="18"/>
      <c r="T9" s="11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22"/>
    </row>
    <row r="10" spans="1:34" s="12" customFormat="1" x14ac:dyDescent="0.2">
      <c r="A10" s="10">
        <v>16</v>
      </c>
      <c r="B10" s="51" t="s">
        <v>16</v>
      </c>
      <c r="C10" s="52" t="s">
        <v>3</v>
      </c>
      <c r="D10" s="53">
        <f>IF(LEFT('3.3_A'!AD22,1)="*","** "&amp;'3.3_A'!AC22,'3.3_A'!AC22)</f>
        <v>73125</v>
      </c>
      <c r="E10" s="53">
        <f>D10-SUM(F10:P10)</f>
        <v>1255</v>
      </c>
      <c r="F10" s="53">
        <f>IF(LEFT('3.3_A'!H22,1)="*","** "&amp;'3.3_A'!G22,'3.3_A'!G22)</f>
        <v>1439</v>
      </c>
      <c r="G10" s="53">
        <f>IF(LEFT('3.3_A'!J22,1)="*","** "&amp;'3.3_A'!I22,'3.3_A'!I22)</f>
        <v>2656</v>
      </c>
      <c r="H10" s="53">
        <f>IF(LEFT('3.3_A'!L22,1)="*","** "&amp;'3.3_A'!K22,'3.3_A'!K22)</f>
        <v>1596</v>
      </c>
      <c r="I10" s="53">
        <f>IF(LEFT('3.3_A'!N22,1)="*","** "&amp;'3.3_A'!M22,'3.3_A'!M22)</f>
        <v>1824</v>
      </c>
      <c r="J10" s="53">
        <f>IF(LEFT('3.3_A'!P22,1)="*","** "&amp;'3.3_A'!O22,'3.3_A'!O22)</f>
        <v>8832</v>
      </c>
      <c r="K10" s="53">
        <f>IF(LEFT('3.3_A'!R22,1)="*","** "&amp;'3.3_A'!Q22,'3.3_A'!Q22)</f>
        <v>21100</v>
      </c>
      <c r="L10" s="53">
        <f>IF(LEFT('3.3_A'!T22,1)="*","** "&amp;'3.3_A'!S22,'3.3_A'!S22)</f>
        <v>5556</v>
      </c>
      <c r="M10" s="53">
        <f>IF(LEFT('3.3_A'!V22,1)="*","** "&amp;'3.3_A'!U22,'3.3_A'!U22)</f>
        <v>1088</v>
      </c>
      <c r="N10" s="53">
        <f>IF(LEFT('3.3_A'!X22,1)="*","** "&amp;'3.3_A'!W22,'3.3_A'!W22)</f>
        <v>1990</v>
      </c>
      <c r="O10" s="53">
        <f>IF(LEFT('3.3_A'!Z22,1)="*","** "&amp;'3.3_A'!Y22,'3.3_A'!Y22)</f>
        <v>1420</v>
      </c>
      <c r="P10" s="53">
        <f>IF(LEFT('3.3_A'!AB22,1)="*","** "&amp;'3.3_A'!AA22,'3.3_A'!AA22)</f>
        <v>24369</v>
      </c>
      <c r="Q10" s="14"/>
      <c r="S10" s="18"/>
      <c r="T10" s="11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22"/>
    </row>
    <row r="11" spans="1:34" s="12" customFormat="1" x14ac:dyDescent="0.2">
      <c r="A11" s="10">
        <v>17</v>
      </c>
      <c r="B11" s="52"/>
      <c r="C11" s="52" t="s">
        <v>4</v>
      </c>
      <c r="D11" s="53">
        <f>IF(LEFT('3.3_A'!AD23,1)="*","** "&amp;'3.3_A'!AC23,'3.3_A'!AC23)</f>
        <v>23634</v>
      </c>
      <c r="E11" s="53">
        <f>D11-SUM(F11:P11)</f>
        <v>482</v>
      </c>
      <c r="F11" s="53">
        <f>IF(LEFT('3.3_A'!H23,1)="*","** "&amp;'3.3_A'!G23,'3.3_A'!G23)</f>
        <v>170</v>
      </c>
      <c r="G11" s="53">
        <f>IF(LEFT('3.3_A'!J23,1)="*","** "&amp;'3.3_A'!I23,'3.3_A'!I23)</f>
        <v>607</v>
      </c>
      <c r="H11" s="53">
        <f>IF(LEFT('3.3_A'!L23,1)="*","** "&amp;'3.3_A'!K23,'3.3_A'!K23)</f>
        <v>269</v>
      </c>
      <c r="I11" s="53">
        <f>IF(LEFT('3.3_A'!N23,1)="*","** "&amp;'3.3_A'!M23,'3.3_A'!M23)</f>
        <v>897</v>
      </c>
      <c r="J11" s="53">
        <f>IF(LEFT('3.3_A'!P23,1)="*","** "&amp;'3.3_A'!O23,'3.3_A'!O23)</f>
        <v>3465</v>
      </c>
      <c r="K11" s="53">
        <f>IF(LEFT('3.3_A'!R23,1)="*","** "&amp;'3.3_A'!Q23,'3.3_A'!Q23)</f>
        <v>6937</v>
      </c>
      <c r="L11" s="53">
        <f>IF(LEFT('3.3_A'!T23,1)="*","** "&amp;'3.3_A'!S23,'3.3_A'!S23)</f>
        <v>2675</v>
      </c>
      <c r="M11" s="53">
        <f>IF(LEFT('3.3_A'!V23,1)="*","** "&amp;'3.3_A'!U23,'3.3_A'!U23)</f>
        <v>410</v>
      </c>
      <c r="N11" s="53">
        <f>IF(LEFT('3.3_A'!X23,1)="*","** "&amp;'3.3_A'!W23,'3.3_A'!W23)</f>
        <v>397</v>
      </c>
      <c r="O11" s="53">
        <f>IF(LEFT('3.3_A'!Z23,1)="*","** "&amp;'3.3_A'!Y23,'3.3_A'!Y23)</f>
        <v>1066</v>
      </c>
      <c r="P11" s="53">
        <f>IF(LEFT('3.3_A'!AB23,1)="*","** "&amp;'3.3_A'!AA23,'3.3_A'!AA23)</f>
        <v>6259</v>
      </c>
      <c r="Q11" s="14"/>
      <c r="T11" s="11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22"/>
    </row>
    <row r="12" spans="1:34" s="12" customFormat="1" x14ac:dyDescent="0.2">
      <c r="A12" s="10">
        <v>18</v>
      </c>
      <c r="B12" s="52"/>
      <c r="C12" s="52" t="s">
        <v>1</v>
      </c>
      <c r="D12" s="53">
        <f>IF(LEFT('3.3_A'!AD24,1)="*","** "&amp;'3.3_A'!AC24,'3.3_A'!AC24)</f>
        <v>96759</v>
      </c>
      <c r="E12" s="53">
        <f>D12-SUM(F12:P12)</f>
        <v>1734</v>
      </c>
      <c r="F12" s="53">
        <f>IF(LEFT('3.3_A'!H24,1)="*","** "&amp;'3.3_A'!G24,'3.3_A'!G24)</f>
        <v>1609</v>
      </c>
      <c r="G12" s="53">
        <f>IF(LEFT('3.3_A'!J24,1)="*","** "&amp;'3.3_A'!I24,'3.3_A'!I24)</f>
        <v>3263</v>
      </c>
      <c r="H12" s="53">
        <f>IF(LEFT('3.3_A'!L24,1)="*","** "&amp;'3.3_A'!K24,'3.3_A'!K24)</f>
        <v>1865</v>
      </c>
      <c r="I12" s="53">
        <f>IF(LEFT('3.3_A'!N24,1)="*","** "&amp;'3.3_A'!M24,'3.3_A'!M24)</f>
        <v>2721</v>
      </c>
      <c r="J12" s="53">
        <f>IF(LEFT('3.3_A'!P24,1)="*","** "&amp;'3.3_A'!O24,'3.3_A'!O24)</f>
        <v>12297</v>
      </c>
      <c r="K12" s="53">
        <f>IF(LEFT('3.3_A'!R24,1)="*","** "&amp;'3.3_A'!Q24,'3.3_A'!Q24)</f>
        <v>28038</v>
      </c>
      <c r="L12" s="53">
        <f>IF(LEFT('3.3_A'!T24,1)="*","** "&amp;'3.3_A'!S24,'3.3_A'!S24)</f>
        <v>8230</v>
      </c>
      <c r="M12" s="53">
        <f>IF(LEFT('3.3_A'!V24,1)="*","** "&amp;'3.3_A'!U24,'3.3_A'!U24)</f>
        <v>1499</v>
      </c>
      <c r="N12" s="53">
        <f>IF(LEFT('3.3_A'!X24,1)="*","** "&amp;'3.3_A'!W24,'3.3_A'!W24)</f>
        <v>2388</v>
      </c>
      <c r="O12" s="53">
        <f>IF(LEFT('3.3_A'!Z24,1)="*","** "&amp;'3.3_A'!Y24,'3.3_A'!Y24)</f>
        <v>2487</v>
      </c>
      <c r="P12" s="53">
        <f>IF(LEFT('3.3_A'!AB24,1)="*","** "&amp;'3.3_A'!AA24,'3.3_A'!AA24)</f>
        <v>30628</v>
      </c>
      <c r="Q12" s="14"/>
      <c r="T12" s="11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22"/>
    </row>
    <row r="13" spans="1:34" x14ac:dyDescent="0.2">
      <c r="A13" s="10">
        <v>4</v>
      </c>
      <c r="B13" s="49" t="s">
        <v>18</v>
      </c>
      <c r="C13" s="49" t="s">
        <v>3</v>
      </c>
      <c r="D13" s="50">
        <f>IF(LEFT('3.3_A'!AD10,1)="*","** "&amp;'3.3_A'!AC10,'3.3_A'!AC10)</f>
        <v>882626</v>
      </c>
      <c r="E13" s="50">
        <f t="shared" si="0"/>
        <v>17492</v>
      </c>
      <c r="F13" s="50">
        <f>IF(LEFT('3.3_A'!H10,1)="*","** "&amp;'3.3_A'!G10,'3.3_A'!G10)</f>
        <v>15350</v>
      </c>
      <c r="G13" s="50">
        <f>IF(LEFT('3.3_A'!J10,1)="*","** "&amp;'3.3_A'!I10,'3.3_A'!I10)</f>
        <v>37912</v>
      </c>
      <c r="H13" s="50">
        <f>IF(LEFT('3.3_A'!L10,1)="*","** "&amp;'3.3_A'!K10,'3.3_A'!K10)</f>
        <v>15591</v>
      </c>
      <c r="I13" s="50">
        <f>IF(LEFT('3.3_A'!N10,1)="*","** "&amp;'3.3_A'!M10,'3.3_A'!M10)</f>
        <v>15386</v>
      </c>
      <c r="J13" s="50">
        <f>IF(LEFT('3.3_A'!P10,1)="*","** "&amp;'3.3_A'!O10,'3.3_A'!O10)</f>
        <v>101923</v>
      </c>
      <c r="K13" s="50">
        <f>IF(LEFT('3.3_A'!R10,1)="*","** "&amp;'3.3_A'!Q10,'3.3_A'!Q10)</f>
        <v>269753</v>
      </c>
      <c r="L13" s="50">
        <f>IF(LEFT('3.3_A'!T10,1)="*","** "&amp;'3.3_A'!S10,'3.3_A'!S10)</f>
        <v>57101</v>
      </c>
      <c r="M13" s="50">
        <f>IF(LEFT('3.3_A'!V10,1)="*","** "&amp;'3.3_A'!U10,'3.3_A'!U10)</f>
        <v>11871</v>
      </c>
      <c r="N13" s="50">
        <f>IF(LEFT('3.3_A'!X10,1)="*","** "&amp;'3.3_A'!W10,'3.3_A'!W10)</f>
        <v>22910</v>
      </c>
      <c r="O13" s="50">
        <f>IF(LEFT('3.3_A'!Z10,1)="*","** "&amp;'3.3_A'!Y10,'3.3_A'!Y10)</f>
        <v>19946</v>
      </c>
      <c r="P13" s="50">
        <f>IF(LEFT('3.3_A'!AB10,1)="*","** "&amp;'3.3_A'!AA10,'3.3_A'!AA10)</f>
        <v>297391</v>
      </c>
      <c r="S13" s="18"/>
      <c r="T13" s="11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22"/>
    </row>
    <row r="14" spans="1:34" x14ac:dyDescent="0.2">
      <c r="A14" s="10">
        <v>5</v>
      </c>
      <c r="B14" s="49"/>
      <c r="C14" s="49" t="s">
        <v>4</v>
      </c>
      <c r="D14" s="50">
        <f>IF(LEFT('3.3_A'!AD11,1)="*","** "&amp;'3.3_A'!AC11,'3.3_A'!AC11)</f>
        <v>291294</v>
      </c>
      <c r="E14" s="50">
        <f t="shared" si="0"/>
        <v>6367</v>
      </c>
      <c r="F14" s="50">
        <f>IF(LEFT('3.3_A'!H11,1)="*","** "&amp;'3.3_A'!G11,'3.3_A'!G11)</f>
        <v>2498</v>
      </c>
      <c r="G14" s="50">
        <f>IF(LEFT('3.3_A'!J11,1)="*","** "&amp;'3.3_A'!I11,'3.3_A'!I11)</f>
        <v>8416</v>
      </c>
      <c r="H14" s="50">
        <f>IF(LEFT('3.3_A'!L11,1)="*","** "&amp;'3.3_A'!K11,'3.3_A'!K11)</f>
        <v>5494</v>
      </c>
      <c r="I14" s="50">
        <f>IF(LEFT('3.3_A'!N11,1)="*","** "&amp;'3.3_A'!M11,'3.3_A'!M11)</f>
        <v>4558</v>
      </c>
      <c r="J14" s="50">
        <f>IF(LEFT('3.3_A'!P11,1)="*","** "&amp;'3.3_A'!O11,'3.3_A'!O11)</f>
        <v>37422</v>
      </c>
      <c r="K14" s="50">
        <f>IF(LEFT('3.3_A'!R11,1)="*","** "&amp;'3.3_A'!Q11,'3.3_A'!Q11)</f>
        <v>103221</v>
      </c>
      <c r="L14" s="50">
        <f>IF(LEFT('3.3_A'!T11,1)="*","** "&amp;'3.3_A'!S11,'3.3_A'!S11)</f>
        <v>28124</v>
      </c>
      <c r="M14" s="50">
        <f>IF(LEFT('3.3_A'!V11,1)="*","** "&amp;'3.3_A'!U11,'3.3_A'!U11)</f>
        <v>5600</v>
      </c>
      <c r="N14" s="50">
        <f>IF(LEFT('3.3_A'!X11,1)="*","** "&amp;'3.3_A'!W11,'3.3_A'!W11)</f>
        <v>4310</v>
      </c>
      <c r="O14" s="50">
        <f>IF(LEFT('3.3_A'!Z11,1)="*","** "&amp;'3.3_A'!Y11,'3.3_A'!Y11)</f>
        <v>14763</v>
      </c>
      <c r="P14" s="50">
        <f>IF(LEFT('3.3_A'!AB11,1)="*","** "&amp;'3.3_A'!AA11,'3.3_A'!AA11)</f>
        <v>70521</v>
      </c>
      <c r="S14" s="18"/>
      <c r="T14" s="11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22"/>
    </row>
    <row r="15" spans="1:34" x14ac:dyDescent="0.2">
      <c r="A15" s="10">
        <v>6</v>
      </c>
      <c r="B15" s="49"/>
      <c r="C15" s="49" t="s">
        <v>1</v>
      </c>
      <c r="D15" s="50">
        <f>IF(LEFT('3.3_A'!AD12,1)="*","** "&amp;'3.3_A'!AC12,'3.3_A'!AC12)</f>
        <v>1173920</v>
      </c>
      <c r="E15" s="50">
        <f t="shared" si="0"/>
        <v>23858</v>
      </c>
      <c r="F15" s="50">
        <f>IF(LEFT('3.3_A'!H12,1)="*","** "&amp;'3.3_A'!G12,'3.3_A'!G12)</f>
        <v>17849</v>
      </c>
      <c r="G15" s="50">
        <f>IF(LEFT('3.3_A'!J12,1)="*","** "&amp;'3.3_A'!I12,'3.3_A'!I12)</f>
        <v>46328</v>
      </c>
      <c r="H15" s="50">
        <f>IF(LEFT('3.3_A'!L12,1)="*","** "&amp;'3.3_A'!K12,'3.3_A'!K12)</f>
        <v>21085</v>
      </c>
      <c r="I15" s="50">
        <f>IF(LEFT('3.3_A'!N12,1)="*","** "&amp;'3.3_A'!M12,'3.3_A'!M12)</f>
        <v>19944</v>
      </c>
      <c r="J15" s="50">
        <f>IF(LEFT('3.3_A'!P12,1)="*","** "&amp;'3.3_A'!O12,'3.3_A'!O12)</f>
        <v>139345</v>
      </c>
      <c r="K15" s="50">
        <f>IF(LEFT('3.3_A'!R12,1)="*","** "&amp;'3.3_A'!Q12,'3.3_A'!Q12)</f>
        <v>372974</v>
      </c>
      <c r="L15" s="50">
        <f>IF(LEFT('3.3_A'!T12,1)="*","** "&amp;'3.3_A'!S12,'3.3_A'!S12)</f>
        <v>85225</v>
      </c>
      <c r="M15" s="50">
        <f>IF(LEFT('3.3_A'!V12,1)="*","** "&amp;'3.3_A'!U12,'3.3_A'!U12)</f>
        <v>17471</v>
      </c>
      <c r="N15" s="50">
        <f>IF(LEFT('3.3_A'!X12,1)="*","** "&amp;'3.3_A'!W12,'3.3_A'!W12)</f>
        <v>27220</v>
      </c>
      <c r="O15" s="50">
        <f>IF(LEFT('3.3_A'!Z12,1)="*","** "&amp;'3.3_A'!Y12,'3.3_A'!Y12)</f>
        <v>34709</v>
      </c>
      <c r="P15" s="50">
        <f>IF(LEFT('3.3_A'!AB12,1)="*","** "&amp;'3.3_A'!AA12,'3.3_A'!AA12)</f>
        <v>367912</v>
      </c>
      <c r="S15" s="18"/>
      <c r="T15" s="11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22"/>
    </row>
    <row r="16" spans="1:34" s="10" customFormat="1" x14ac:dyDescent="0.2">
      <c r="A16" s="10">
        <v>7</v>
      </c>
      <c r="B16" s="49" t="s">
        <v>19</v>
      </c>
      <c r="C16" s="49" t="s">
        <v>3</v>
      </c>
      <c r="D16" s="50">
        <f>IF(LEFT('3.3_A'!AD13,1)="*","** "&amp;'3.3_A'!AC13,'3.3_A'!AC13)</f>
        <v>266228</v>
      </c>
      <c r="E16" s="50">
        <f t="shared" si="0"/>
        <v>5603</v>
      </c>
      <c r="F16" s="50">
        <f>IF(LEFT('3.3_A'!H13,1)="*","** "&amp;'3.3_A'!G13,'3.3_A'!G13)</f>
        <v>5308</v>
      </c>
      <c r="G16" s="50">
        <f>IF(LEFT('3.3_A'!J13,1)="*","** "&amp;'3.3_A'!I13,'3.3_A'!I13)</f>
        <v>11116</v>
      </c>
      <c r="H16" s="50">
        <f>IF(LEFT('3.3_A'!L13,1)="*","** "&amp;'3.3_A'!K13,'3.3_A'!K13)</f>
        <v>5896</v>
      </c>
      <c r="I16" s="50">
        <f>IF(LEFT('3.3_A'!N13,1)="*","** "&amp;'3.3_A'!M13,'3.3_A'!M13)</f>
        <v>2524</v>
      </c>
      <c r="J16" s="50">
        <f>IF(LEFT('3.3_A'!P13,1)="*","** "&amp;'3.3_A'!O13,'3.3_A'!O13)</f>
        <v>31761</v>
      </c>
      <c r="K16" s="50">
        <f>IF(LEFT('3.3_A'!R13,1)="*","** "&amp;'3.3_A'!Q13,'3.3_A'!Q13)</f>
        <v>80887</v>
      </c>
      <c r="L16" s="50">
        <f>IF(LEFT('3.3_A'!T13,1)="*","** "&amp;'3.3_A'!S13,'3.3_A'!S13)</f>
        <v>18644</v>
      </c>
      <c r="M16" s="50">
        <f>IF(LEFT('3.3_A'!V13,1)="*","** "&amp;'3.3_A'!U13,'3.3_A'!U13)</f>
        <v>4227</v>
      </c>
      <c r="N16" s="50">
        <f>IF(LEFT('3.3_A'!X13,1)="*","** "&amp;'3.3_A'!W13,'3.3_A'!W13)</f>
        <v>8521</v>
      </c>
      <c r="O16" s="50">
        <f>IF(LEFT('3.3_A'!Z13,1)="*","** "&amp;'3.3_A'!Y13,'3.3_A'!Y13)</f>
        <v>3975</v>
      </c>
      <c r="P16" s="50">
        <f>IF(LEFT('3.3_A'!AB13,1)="*","** "&amp;'3.3_A'!AA13,'3.3_A'!AA13)</f>
        <v>87766</v>
      </c>
      <c r="Q16" s="14"/>
      <c r="S16" s="18"/>
      <c r="T16" s="11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22"/>
    </row>
    <row r="17" spans="1:34" s="10" customFormat="1" x14ac:dyDescent="0.2">
      <c r="A17" s="10">
        <v>8</v>
      </c>
      <c r="B17" s="49"/>
      <c r="C17" s="49" t="s">
        <v>4</v>
      </c>
      <c r="D17" s="50">
        <f>IF(LEFT('3.3_A'!AD14,1)="*","** "&amp;'3.3_A'!AC14,'3.3_A'!AC14)</f>
        <v>53253</v>
      </c>
      <c r="E17" s="50">
        <f t="shared" si="0"/>
        <v>1273</v>
      </c>
      <c r="F17" s="50">
        <f>IF(LEFT('3.3_A'!H14,1)="*","** "&amp;'3.3_A'!G14,'3.3_A'!G14)</f>
        <v>583</v>
      </c>
      <c r="G17" s="50">
        <f>IF(LEFT('3.3_A'!J14,1)="*","** "&amp;'3.3_A'!I14,'3.3_A'!I14)</f>
        <v>974</v>
      </c>
      <c r="H17" s="50">
        <f>IF(LEFT('3.3_A'!L14,1)="*","** "&amp;'3.3_A'!K14,'3.3_A'!K14)</f>
        <v>1274</v>
      </c>
      <c r="I17" s="50">
        <f>IF(LEFT('3.3_A'!N14,1)="*","** "&amp;'3.3_A'!M14,'3.3_A'!M14)</f>
        <v>407</v>
      </c>
      <c r="J17" s="50">
        <f>IF(LEFT('3.3_A'!P14,1)="*","** "&amp;'3.3_A'!O14,'3.3_A'!O14)</f>
        <v>5880</v>
      </c>
      <c r="K17" s="50">
        <f>IF(LEFT('3.3_A'!R14,1)="*","** "&amp;'3.3_A'!Q14,'3.3_A'!Q14)</f>
        <v>17280</v>
      </c>
      <c r="L17" s="50">
        <f>IF(LEFT('3.3_A'!T14,1)="*","** "&amp;'3.3_A'!S14,'3.3_A'!S14)</f>
        <v>5406</v>
      </c>
      <c r="M17" s="50">
        <f>IF(LEFT('3.3_A'!V14,1)="*","** "&amp;'3.3_A'!U14,'3.3_A'!U14)</f>
        <v>1614</v>
      </c>
      <c r="N17" s="50">
        <f>IF(LEFT('3.3_A'!X14,1)="*","** "&amp;'3.3_A'!W14,'3.3_A'!W14)</f>
        <v>1374</v>
      </c>
      <c r="O17" s="50">
        <f>IF(LEFT('3.3_A'!Z14,1)="*","** "&amp;'3.3_A'!Y14,'3.3_A'!Y14)</f>
        <v>2579</v>
      </c>
      <c r="P17" s="50">
        <f>IF(LEFT('3.3_A'!AB14,1)="*","** "&amp;'3.3_A'!AA14,'3.3_A'!AA14)</f>
        <v>14609</v>
      </c>
      <c r="Q17" s="14"/>
      <c r="S17" s="18"/>
      <c r="T17" s="11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22"/>
    </row>
    <row r="18" spans="1:34" s="10" customFormat="1" x14ac:dyDescent="0.2">
      <c r="A18" s="10">
        <v>9</v>
      </c>
      <c r="B18" s="49"/>
      <c r="C18" s="49" t="s">
        <v>1</v>
      </c>
      <c r="D18" s="50">
        <f>IF(LEFT('3.3_A'!AD15,1)="*","** "&amp;'3.3_A'!AC15,'3.3_A'!AC15)</f>
        <v>319481</v>
      </c>
      <c r="E18" s="50">
        <f t="shared" si="0"/>
        <v>6874</v>
      </c>
      <c r="F18" s="50">
        <f>IF(LEFT('3.3_A'!H15,1)="*","** "&amp;'3.3_A'!G15,'3.3_A'!G15)</f>
        <v>5892</v>
      </c>
      <c r="G18" s="50">
        <f>IF(LEFT('3.3_A'!J15,1)="*","** "&amp;'3.3_A'!I15,'3.3_A'!I15)</f>
        <v>12091</v>
      </c>
      <c r="H18" s="50">
        <f>IF(LEFT('3.3_A'!L15,1)="*","** "&amp;'3.3_A'!K15,'3.3_A'!K15)</f>
        <v>7170</v>
      </c>
      <c r="I18" s="50">
        <f>IF(LEFT('3.3_A'!N15,1)="*","** "&amp;'3.3_A'!M15,'3.3_A'!M15)</f>
        <v>2932</v>
      </c>
      <c r="J18" s="50">
        <f>IF(LEFT('3.3_A'!P15,1)="*","** "&amp;'3.3_A'!O15,'3.3_A'!O15)</f>
        <v>37641</v>
      </c>
      <c r="K18" s="50">
        <f>IF(LEFT('3.3_A'!R15,1)="*","** "&amp;'3.3_A'!Q15,'3.3_A'!Q15)</f>
        <v>98168</v>
      </c>
      <c r="L18" s="50">
        <f>IF(LEFT('3.3_A'!T15,1)="*","** "&amp;'3.3_A'!S15,'3.3_A'!S15)</f>
        <v>24049</v>
      </c>
      <c r="M18" s="50">
        <f>IF(LEFT('3.3_A'!V15,1)="*","** "&amp;'3.3_A'!U15,'3.3_A'!U15)</f>
        <v>5841</v>
      </c>
      <c r="N18" s="50">
        <f>IF(LEFT('3.3_A'!X15,1)="*","** "&amp;'3.3_A'!W15,'3.3_A'!W15)</f>
        <v>9895</v>
      </c>
      <c r="O18" s="50">
        <f>IF(LEFT('3.3_A'!Z15,1)="*","** "&amp;'3.3_A'!Y15,'3.3_A'!Y15)</f>
        <v>6553</v>
      </c>
      <c r="P18" s="50">
        <f>IF(LEFT('3.3_A'!AB15,1)="*","** "&amp;'3.3_A'!AA15,'3.3_A'!AA15)</f>
        <v>102375</v>
      </c>
      <c r="Q18" s="14"/>
      <c r="S18" s="18"/>
      <c r="T18" s="11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22"/>
    </row>
    <row r="19" spans="1:34" s="12" customFormat="1" x14ac:dyDescent="0.2">
      <c r="A19" s="10">
        <v>10</v>
      </c>
      <c r="B19" s="49" t="s">
        <v>20</v>
      </c>
      <c r="C19" s="49" t="s">
        <v>3</v>
      </c>
      <c r="D19" s="50">
        <f>IF(LEFT('3.3_A'!AD16,1)="*","** "&amp;'3.3_A'!AC16,'3.3_A'!AC16)</f>
        <v>100977</v>
      </c>
      <c r="E19" s="50">
        <f t="shared" si="0"/>
        <v>2479</v>
      </c>
      <c r="F19" s="50">
        <f>IF(LEFT('3.3_A'!H16,1)="*","** "&amp;'3.3_A'!G16,'3.3_A'!G16)</f>
        <v>2608</v>
      </c>
      <c r="G19" s="50">
        <f>IF(LEFT('3.3_A'!J16,1)="*","** "&amp;'3.3_A'!I16,'3.3_A'!I16)</f>
        <v>4285</v>
      </c>
      <c r="H19" s="50">
        <f>IF(LEFT('3.3_A'!L16,1)="*","** "&amp;'3.3_A'!K16,'3.3_A'!K16)</f>
        <v>2618</v>
      </c>
      <c r="I19" s="50">
        <f>IF(LEFT('3.3_A'!N16,1)="*","** "&amp;'3.3_A'!M16,'3.3_A'!M16)</f>
        <v>1585</v>
      </c>
      <c r="J19" s="50">
        <f>IF(LEFT('3.3_A'!P16,1)="*","** "&amp;'3.3_A'!O16,'3.3_A'!O16)</f>
        <v>11765</v>
      </c>
      <c r="K19" s="50">
        <f>IF(LEFT('3.3_A'!R16,1)="*","** "&amp;'3.3_A'!Q16,'3.3_A'!Q16)</f>
        <v>29214</v>
      </c>
      <c r="L19" s="50">
        <f>IF(LEFT('3.3_A'!T16,1)="*","** "&amp;'3.3_A'!S16,'3.3_A'!S16)</f>
        <v>8380</v>
      </c>
      <c r="M19" s="50">
        <f>IF(LEFT('3.3_A'!V16,1)="*","** "&amp;'3.3_A'!U16,'3.3_A'!U16)</f>
        <v>1161</v>
      </c>
      <c r="N19" s="50">
        <f>IF(LEFT('3.3_A'!X16,1)="*","** "&amp;'3.3_A'!W16,'3.3_A'!W16)</f>
        <v>3147</v>
      </c>
      <c r="O19" s="50">
        <f>IF(LEFT('3.3_A'!Z16,1)="*","** "&amp;'3.3_A'!Y16,'3.3_A'!Y16)</f>
        <v>1494</v>
      </c>
      <c r="P19" s="50">
        <f>IF(LEFT('3.3_A'!AB16,1)="*","** "&amp;'3.3_A'!AA16,'3.3_A'!AA16)</f>
        <v>32241</v>
      </c>
      <c r="Q19" s="14"/>
      <c r="S19" s="18"/>
      <c r="T19" s="11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22"/>
    </row>
    <row r="20" spans="1:34" s="12" customFormat="1" x14ac:dyDescent="0.2">
      <c r="A20" s="10">
        <v>11</v>
      </c>
      <c r="B20" s="49"/>
      <c r="C20" s="49" t="s">
        <v>4</v>
      </c>
      <c r="D20" s="50">
        <f>IF(LEFT('3.3_A'!AD17,1)="*","** "&amp;'3.3_A'!AC17,'3.3_A'!AC17)</f>
        <v>23806</v>
      </c>
      <c r="E20" s="50">
        <f t="shared" si="0"/>
        <v>920</v>
      </c>
      <c r="F20" s="50">
        <f>IF(LEFT('3.3_A'!H17,1)="*","** "&amp;'3.3_A'!G17,'3.3_A'!G17)</f>
        <v>233</v>
      </c>
      <c r="G20" s="50">
        <f>IF(LEFT('3.3_A'!J17,1)="*","** "&amp;'3.3_A'!I17,'3.3_A'!I17)</f>
        <v>475</v>
      </c>
      <c r="H20" s="50">
        <f>IF(LEFT('3.3_A'!L17,1)="*","** "&amp;'3.3_A'!K17,'3.3_A'!K17)</f>
        <v>700</v>
      </c>
      <c r="I20" s="50">
        <f>IF(LEFT('3.3_A'!N17,1)="*","** "&amp;'3.3_A'!M17,'3.3_A'!M17)</f>
        <v>485</v>
      </c>
      <c r="J20" s="50">
        <f>IF(LEFT('3.3_A'!P17,1)="*","** "&amp;'3.3_A'!O17,'3.3_A'!O17)</f>
        <v>3019</v>
      </c>
      <c r="K20" s="50">
        <f>IF(LEFT('3.3_A'!R17,1)="*","** "&amp;'3.3_A'!Q17,'3.3_A'!Q17)</f>
        <v>6964</v>
      </c>
      <c r="L20" s="50">
        <f>IF(LEFT('3.3_A'!T17,1)="*","** "&amp;'3.3_A'!S17,'3.3_A'!S17)</f>
        <v>2313</v>
      </c>
      <c r="M20" s="50">
        <f>IF(LEFT('3.3_A'!V17,1)="*","** "&amp;'3.3_A'!U17,'3.3_A'!U17)</f>
        <v>353</v>
      </c>
      <c r="N20" s="50">
        <f>IF(LEFT('3.3_A'!X17,1)="*","** "&amp;'3.3_A'!W17,'3.3_A'!W17)</f>
        <v>660</v>
      </c>
      <c r="O20" s="50">
        <f>IF(LEFT('3.3_A'!Z17,1)="*","** "&amp;'3.3_A'!Y17,'3.3_A'!Y17)</f>
        <v>1142</v>
      </c>
      <c r="P20" s="50">
        <f>IF(LEFT('3.3_A'!AB17,1)="*","** "&amp;'3.3_A'!AA17,'3.3_A'!AA17)</f>
        <v>6542</v>
      </c>
      <c r="Q20" s="14"/>
      <c r="T20" s="11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22"/>
    </row>
    <row r="21" spans="1:34" s="12" customFormat="1" x14ac:dyDescent="0.2">
      <c r="A21" s="10">
        <v>12</v>
      </c>
      <c r="B21" s="49"/>
      <c r="C21" s="49" t="s">
        <v>1</v>
      </c>
      <c r="D21" s="50">
        <f>IF(LEFT('3.3_A'!AD18,1)="*","** "&amp;'3.3_A'!AC18,'3.3_A'!AC18)</f>
        <v>124783</v>
      </c>
      <c r="E21" s="50">
        <f t="shared" si="0"/>
        <v>3399</v>
      </c>
      <c r="F21" s="50">
        <f>IF(LEFT('3.3_A'!H18,1)="*","** "&amp;'3.3_A'!G18,'3.3_A'!G18)</f>
        <v>2841</v>
      </c>
      <c r="G21" s="50">
        <f>IF(LEFT('3.3_A'!J18,1)="*","** "&amp;'3.3_A'!I18,'3.3_A'!I18)</f>
        <v>4760</v>
      </c>
      <c r="H21" s="50">
        <f>IF(LEFT('3.3_A'!L18,1)="*","** "&amp;'3.3_A'!K18,'3.3_A'!K18)</f>
        <v>3318</v>
      </c>
      <c r="I21" s="50">
        <f>IF(LEFT('3.3_A'!N18,1)="*","** "&amp;'3.3_A'!M18,'3.3_A'!M18)</f>
        <v>2070</v>
      </c>
      <c r="J21" s="50">
        <f>IF(LEFT('3.3_A'!P18,1)="*","** "&amp;'3.3_A'!O18,'3.3_A'!O18)</f>
        <v>14784</v>
      </c>
      <c r="K21" s="50">
        <f>IF(LEFT('3.3_A'!R18,1)="*","** "&amp;'3.3_A'!Q18,'3.3_A'!Q18)</f>
        <v>36178</v>
      </c>
      <c r="L21" s="50">
        <f>IF(LEFT('3.3_A'!T18,1)="*","** "&amp;'3.3_A'!S18,'3.3_A'!S18)</f>
        <v>10692</v>
      </c>
      <c r="M21" s="50">
        <f>IF(LEFT('3.3_A'!V18,1)="*","** "&amp;'3.3_A'!U18,'3.3_A'!U18)</f>
        <v>1515</v>
      </c>
      <c r="N21" s="50">
        <f>IF(LEFT('3.3_A'!X18,1)="*","** "&amp;'3.3_A'!W18,'3.3_A'!W18)</f>
        <v>3807</v>
      </c>
      <c r="O21" s="50">
        <f>IF(LEFT('3.3_A'!Z18,1)="*","** "&amp;'3.3_A'!Y18,'3.3_A'!Y18)</f>
        <v>2636</v>
      </c>
      <c r="P21" s="50">
        <f>IF(LEFT('3.3_A'!AB18,1)="*","** "&amp;'3.3_A'!AA18,'3.3_A'!AA18)</f>
        <v>38783</v>
      </c>
      <c r="Q21" s="14"/>
      <c r="T21" s="11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22"/>
    </row>
    <row r="22" spans="1:34" s="12" customFormat="1" x14ac:dyDescent="0.2">
      <c r="A22" s="10">
        <v>13</v>
      </c>
      <c r="B22" s="49" t="s">
        <v>21</v>
      </c>
      <c r="C22" s="49" t="s">
        <v>3</v>
      </c>
      <c r="D22" s="50">
        <f>IF(LEFT('3.3_A'!AD19,1)="*","** "&amp;'3.3_A'!AC19,'3.3_A'!AC19)</f>
        <v>30942</v>
      </c>
      <c r="E22" s="50">
        <f t="shared" si="0"/>
        <v>684</v>
      </c>
      <c r="F22" s="50">
        <f>IF(LEFT('3.3_A'!H19,1)="*","** "&amp;'3.3_A'!G19,'3.3_A'!G19)</f>
        <v>576</v>
      </c>
      <c r="G22" s="50">
        <f>IF(LEFT('3.3_A'!J19,1)="*","** "&amp;'3.3_A'!I19,'3.3_A'!I19)</f>
        <v>1220</v>
      </c>
      <c r="H22" s="50">
        <f>IF(LEFT('3.3_A'!L19,1)="*","** "&amp;'3.3_A'!K19,'3.3_A'!K19)</f>
        <v>466</v>
      </c>
      <c r="I22" s="50">
        <f>IF(LEFT('3.3_A'!N19,1)="*","** "&amp;'3.3_A'!M19,'3.3_A'!M19)</f>
        <v>421</v>
      </c>
      <c r="J22" s="50">
        <f>IF(LEFT('3.3_A'!P19,1)="*","** "&amp;'3.3_A'!O19,'3.3_A'!O19)</f>
        <v>3345</v>
      </c>
      <c r="K22" s="50">
        <f>IF(LEFT('3.3_A'!R19,1)="*","** "&amp;'3.3_A'!Q19,'3.3_A'!Q19)</f>
        <v>9542</v>
      </c>
      <c r="L22" s="50">
        <f>IF(LEFT('3.3_A'!T19,1)="*","** "&amp;'3.3_A'!S19,'3.3_A'!S19)</f>
        <v>2218</v>
      </c>
      <c r="M22" s="50">
        <f>IF(LEFT('3.3_A'!V19,1)="*","** "&amp;'3.3_A'!U19,'3.3_A'!U19)</f>
        <v>431</v>
      </c>
      <c r="N22" s="50">
        <f>IF(LEFT('3.3_A'!X19,1)="*","** "&amp;'3.3_A'!W19,'3.3_A'!W19)</f>
        <v>1019</v>
      </c>
      <c r="O22" s="50">
        <f>IF(LEFT('3.3_A'!Z19,1)="*","** "&amp;'3.3_A'!Y19,'3.3_A'!Y19)</f>
        <v>553</v>
      </c>
      <c r="P22" s="50">
        <f>IF(LEFT('3.3_A'!AB19,1)="*","** "&amp;'3.3_A'!AA19,'3.3_A'!AA19)</f>
        <v>10467</v>
      </c>
      <c r="Q22" s="14"/>
      <c r="S22" s="18"/>
      <c r="T22" s="11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22"/>
    </row>
    <row r="23" spans="1:34" s="12" customFormat="1" x14ac:dyDescent="0.2">
      <c r="A23" s="10">
        <v>14</v>
      </c>
      <c r="B23" s="54"/>
      <c r="C23" s="49" t="s">
        <v>4</v>
      </c>
      <c r="D23" s="50">
        <f>IF(LEFT('3.3_A'!AD20,1)="*","** "&amp;'3.3_A'!AC20,'3.3_A'!AC20)</f>
        <v>4321</v>
      </c>
      <c r="E23" s="50" t="s">
        <v>61</v>
      </c>
      <c r="F23" s="50" t="str">
        <f>IF(LEFT('3.3_A'!H20,1)="*","** "&amp;'3.3_A'!G20,'3.3_A'!G20)</f>
        <v>X</v>
      </c>
      <c r="G23" s="50" t="str">
        <f>IF(LEFT('3.3_A'!J20,1)="*","** "&amp;'3.3_A'!I20,'3.3_A'!I20)</f>
        <v>X</v>
      </c>
      <c r="H23" s="50" t="str">
        <f>IF(LEFT('3.3_A'!L20,1)="*","** "&amp;'3.3_A'!K20,'3.3_A'!K20)</f>
        <v>X</v>
      </c>
      <c r="I23" s="50" t="str">
        <f>IF(LEFT('3.3_A'!N20,1)="*","** "&amp;'3.3_A'!M20,'3.3_A'!M20)</f>
        <v>X</v>
      </c>
      <c r="J23" s="50">
        <f>IF(LEFT('3.3_A'!P20,1)="*","** "&amp;'3.3_A'!O20,'3.3_A'!O20)</f>
        <v>667</v>
      </c>
      <c r="K23" s="50">
        <f>IF(LEFT('3.3_A'!R20,1)="*","** "&amp;'3.3_A'!Q20,'3.3_A'!Q20)</f>
        <v>1415</v>
      </c>
      <c r="L23" s="50">
        <f>IF(LEFT('3.3_A'!T20,1)="*","** "&amp;'3.3_A'!S20,'3.3_A'!S20)</f>
        <v>250</v>
      </c>
      <c r="M23" s="50" t="str">
        <f>IF(LEFT('3.3_A'!V20,1)="*","** "&amp;'3.3_A'!U20,'3.3_A'!U20)</f>
        <v>X</v>
      </c>
      <c r="N23" s="50" t="str">
        <f>IF(LEFT('3.3_A'!X20,1)="*","** "&amp;'3.3_A'!W20,'3.3_A'!W20)</f>
        <v>X</v>
      </c>
      <c r="O23" s="50" t="str">
        <f>IF(LEFT('3.3_A'!Z20,1)="*","** "&amp;'3.3_A'!Y20,'3.3_A'!Y20)</f>
        <v>X</v>
      </c>
      <c r="P23" s="50">
        <f>IF(LEFT('3.3_A'!AB20,1)="*","** "&amp;'3.3_A'!AA20,'3.3_A'!AA20)</f>
        <v>1395</v>
      </c>
      <c r="Q23" s="14"/>
      <c r="S23" s="18"/>
      <c r="T23" s="11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22"/>
    </row>
    <row r="24" spans="1:34" s="12" customFormat="1" x14ac:dyDescent="0.2">
      <c r="A24" s="10">
        <v>15</v>
      </c>
      <c r="B24" s="54"/>
      <c r="C24" s="49" t="s">
        <v>1</v>
      </c>
      <c r="D24" s="50">
        <f>IF(LEFT('3.3_A'!AD21,1)="*","** "&amp;'3.3_A'!AC21,'3.3_A'!AC21)</f>
        <v>35263</v>
      </c>
      <c r="E24" s="50">
        <f t="shared" si="0"/>
        <v>769</v>
      </c>
      <c r="F24" s="50">
        <f>IF(LEFT('3.3_A'!H21,1)="*","** "&amp;'3.3_A'!G21,'3.3_A'!G21)</f>
        <v>638</v>
      </c>
      <c r="G24" s="50">
        <f>IF(LEFT('3.3_A'!J21,1)="*","** "&amp;'3.3_A'!I21,'3.3_A'!I21)</f>
        <v>1297</v>
      </c>
      <c r="H24" s="50">
        <f>IF(LEFT('3.3_A'!L21,1)="*","** "&amp;'3.3_A'!K21,'3.3_A'!K21)</f>
        <v>508</v>
      </c>
      <c r="I24" s="50">
        <f>IF(LEFT('3.3_A'!N21,1)="*","** "&amp;'3.3_A'!M21,'3.3_A'!M21)</f>
        <v>484</v>
      </c>
      <c r="J24" s="50">
        <f>IF(LEFT('3.3_A'!P21,1)="*","** "&amp;'3.3_A'!O21,'3.3_A'!O21)</f>
        <v>4012</v>
      </c>
      <c r="K24" s="50">
        <f>IF(LEFT('3.3_A'!R21,1)="*","** "&amp;'3.3_A'!Q21,'3.3_A'!Q21)</f>
        <v>10957</v>
      </c>
      <c r="L24" s="50">
        <f>IF(LEFT('3.3_A'!T21,1)="*","** "&amp;'3.3_A'!S21,'3.3_A'!S21)</f>
        <v>2468</v>
      </c>
      <c r="M24" s="50">
        <f>IF(LEFT('3.3_A'!V21,1)="*","** "&amp;'3.3_A'!U21,'3.3_A'!U21)</f>
        <v>575</v>
      </c>
      <c r="N24" s="50">
        <f>IF(LEFT('3.3_A'!X21,1)="*","** "&amp;'3.3_A'!W21,'3.3_A'!W21)</f>
        <v>1096</v>
      </c>
      <c r="O24" s="50">
        <f>IF(LEFT('3.3_A'!Z21,1)="*","** "&amp;'3.3_A'!Y21,'3.3_A'!Y21)</f>
        <v>598</v>
      </c>
      <c r="P24" s="50">
        <f>IF(LEFT('3.3_A'!AB21,1)="*","** "&amp;'3.3_A'!AA21,'3.3_A'!AA21)</f>
        <v>11861</v>
      </c>
      <c r="Q24" s="14"/>
      <c r="S24" s="18"/>
      <c r="T24" s="11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22"/>
    </row>
    <row r="25" spans="1:34" x14ac:dyDescent="0.2">
      <c r="A25" s="10">
        <v>19</v>
      </c>
      <c r="B25" s="54" t="s">
        <v>22</v>
      </c>
      <c r="C25" s="49" t="s">
        <v>3</v>
      </c>
      <c r="D25" s="50">
        <f>IF(LEFT('3.3_A'!AD25,1)="*","** "&amp;'3.3_A'!AC25,'3.3_A'!AC25)</f>
        <v>408142</v>
      </c>
      <c r="E25" s="50">
        <f t="shared" si="0"/>
        <v>7581</v>
      </c>
      <c r="F25" s="50">
        <f>IF(LEFT('3.3_A'!H25,1)="*","** "&amp;'3.3_A'!G25,'3.3_A'!G25)</f>
        <v>7123</v>
      </c>
      <c r="G25" s="50">
        <f>IF(LEFT('3.3_A'!J25,1)="*","** "&amp;'3.3_A'!I25,'3.3_A'!I25)</f>
        <v>14189</v>
      </c>
      <c r="H25" s="50">
        <f>IF(LEFT('3.3_A'!L25,1)="*","** "&amp;'3.3_A'!K25,'3.3_A'!K25)</f>
        <v>7759</v>
      </c>
      <c r="I25" s="50">
        <f>IF(LEFT('3.3_A'!N25,1)="*","** "&amp;'3.3_A'!M25,'3.3_A'!M25)</f>
        <v>5287</v>
      </c>
      <c r="J25" s="50">
        <f>IF(LEFT('3.3_A'!P25,1)="*","** "&amp;'3.3_A'!O25,'3.3_A'!O25)</f>
        <v>49582</v>
      </c>
      <c r="K25" s="50">
        <f>IF(LEFT('3.3_A'!R25,1)="*","** "&amp;'3.3_A'!Q25,'3.3_A'!Q25)</f>
        <v>126889</v>
      </c>
      <c r="L25" s="50">
        <f>IF(LEFT('3.3_A'!T25,1)="*","** "&amp;'3.3_A'!S25,'3.3_A'!S25)</f>
        <v>26045</v>
      </c>
      <c r="M25" s="50">
        <f>IF(LEFT('3.3_A'!V25,1)="*","** "&amp;'3.3_A'!U25,'3.3_A'!U25)</f>
        <v>6379</v>
      </c>
      <c r="N25" s="50">
        <f>IF(LEFT('3.3_A'!X25,1)="*","** "&amp;'3.3_A'!W25,'3.3_A'!W25)</f>
        <v>12357</v>
      </c>
      <c r="O25" s="50">
        <f>IF(LEFT('3.3_A'!Z25,1)="*","** "&amp;'3.3_A'!Y25,'3.3_A'!Y25)</f>
        <v>8189</v>
      </c>
      <c r="P25" s="50">
        <f>IF(LEFT('3.3_A'!AB25,1)="*","** "&amp;'3.3_A'!AA25,'3.3_A'!AA25)</f>
        <v>136762</v>
      </c>
      <c r="S25" s="18"/>
      <c r="T25" s="11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22"/>
    </row>
    <row r="26" spans="1:34" x14ac:dyDescent="0.2">
      <c r="A26" s="10">
        <v>20</v>
      </c>
      <c r="B26" s="49"/>
      <c r="C26" s="49" t="s">
        <v>4</v>
      </c>
      <c r="D26" s="50">
        <f>IF(LEFT('3.3_A'!AD26,1)="*","** "&amp;'3.3_A'!AC26,'3.3_A'!AC26)</f>
        <v>116347</v>
      </c>
      <c r="E26" s="50">
        <f t="shared" si="0"/>
        <v>2876</v>
      </c>
      <c r="F26" s="50">
        <f>IF(LEFT('3.3_A'!H26,1)="*","** "&amp;'3.3_A'!G26,'3.3_A'!G26)</f>
        <v>1097</v>
      </c>
      <c r="G26" s="50">
        <f>IF(LEFT('3.3_A'!J26,1)="*","** "&amp;'3.3_A'!I26,'3.3_A'!I26)</f>
        <v>2082</v>
      </c>
      <c r="H26" s="50">
        <f>IF(LEFT('3.3_A'!L26,1)="*","** "&amp;'3.3_A'!K26,'3.3_A'!K26)</f>
        <v>2418</v>
      </c>
      <c r="I26" s="50">
        <f>IF(LEFT('3.3_A'!N26,1)="*","** "&amp;'3.3_A'!M26,'3.3_A'!M26)</f>
        <v>1116</v>
      </c>
      <c r="J26" s="50">
        <f>IF(LEFT('3.3_A'!P26,1)="*","** "&amp;'3.3_A'!O26,'3.3_A'!O26)</f>
        <v>13510</v>
      </c>
      <c r="K26" s="50">
        <f>IF(LEFT('3.3_A'!R26,1)="*","** "&amp;'3.3_A'!Q26,'3.3_A'!Q26)</f>
        <v>38178</v>
      </c>
      <c r="L26" s="50">
        <f>IF(LEFT('3.3_A'!T26,1)="*","** "&amp;'3.3_A'!S26,'3.3_A'!S26)</f>
        <v>11242</v>
      </c>
      <c r="M26" s="50">
        <f>IF(LEFT('3.3_A'!V26,1)="*","** "&amp;'3.3_A'!U26,'3.3_A'!U26)</f>
        <v>2770</v>
      </c>
      <c r="N26" s="50">
        <f>IF(LEFT('3.3_A'!X26,1)="*","** "&amp;'3.3_A'!W26,'3.3_A'!W26)</f>
        <v>2435</v>
      </c>
      <c r="O26" s="50">
        <f>IF(LEFT('3.3_A'!Z26,1)="*","** "&amp;'3.3_A'!Y26,'3.3_A'!Y26)</f>
        <v>7003</v>
      </c>
      <c r="P26" s="50">
        <f>IF(LEFT('3.3_A'!AB26,1)="*","** "&amp;'3.3_A'!AA26,'3.3_A'!AA26)</f>
        <v>31620</v>
      </c>
      <c r="S26" s="18"/>
      <c r="T26" s="11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22"/>
    </row>
    <row r="27" spans="1:34" x14ac:dyDescent="0.2">
      <c r="A27" s="10">
        <v>21</v>
      </c>
      <c r="B27" s="55"/>
      <c r="C27" s="49" t="s">
        <v>1</v>
      </c>
      <c r="D27" s="50">
        <f>IF(LEFT('3.3_A'!AD27,1)="*","** "&amp;'3.3_A'!AC27,'3.3_A'!AC27)</f>
        <v>524489</v>
      </c>
      <c r="E27" s="50">
        <f t="shared" si="0"/>
        <v>10457</v>
      </c>
      <c r="F27" s="50">
        <f>IF(LEFT('3.3_A'!H27,1)="*","** "&amp;'3.3_A'!G27,'3.3_A'!G27)</f>
        <v>8220</v>
      </c>
      <c r="G27" s="50">
        <f>IF(LEFT('3.3_A'!J27,1)="*","** "&amp;'3.3_A'!I27,'3.3_A'!I27)</f>
        <v>16271</v>
      </c>
      <c r="H27" s="50">
        <f>IF(LEFT('3.3_A'!L27,1)="*","** "&amp;'3.3_A'!K27,'3.3_A'!K27)</f>
        <v>10177</v>
      </c>
      <c r="I27" s="50">
        <f>IF(LEFT('3.3_A'!N27,1)="*","** "&amp;'3.3_A'!M27,'3.3_A'!M27)</f>
        <v>6403</v>
      </c>
      <c r="J27" s="50">
        <f>IF(LEFT('3.3_A'!P27,1)="*","** "&amp;'3.3_A'!O27,'3.3_A'!O27)</f>
        <v>63092</v>
      </c>
      <c r="K27" s="50">
        <f>IF(LEFT('3.3_A'!R27,1)="*","** "&amp;'3.3_A'!Q27,'3.3_A'!Q27)</f>
        <v>165067</v>
      </c>
      <c r="L27" s="50">
        <f>IF(LEFT('3.3_A'!T27,1)="*","** "&amp;'3.3_A'!S27,'3.3_A'!S27)</f>
        <v>37287</v>
      </c>
      <c r="M27" s="50">
        <f>IF(LEFT('3.3_A'!V27,1)="*","** "&amp;'3.3_A'!U27,'3.3_A'!U27)</f>
        <v>9150</v>
      </c>
      <c r="N27" s="50">
        <f>IF(LEFT('3.3_A'!X27,1)="*","** "&amp;'3.3_A'!W27,'3.3_A'!W27)</f>
        <v>14791</v>
      </c>
      <c r="O27" s="50">
        <f>IF(LEFT('3.3_A'!Z27,1)="*","** "&amp;'3.3_A'!Y27,'3.3_A'!Y27)</f>
        <v>15192</v>
      </c>
      <c r="P27" s="50">
        <f>IF(LEFT('3.3_A'!AB27,1)="*","** "&amp;'3.3_A'!AA27,'3.3_A'!AA27)</f>
        <v>168382</v>
      </c>
      <c r="S27" s="2"/>
      <c r="T27" s="11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22"/>
    </row>
    <row r="28" spans="1:34" ht="13.5" x14ac:dyDescent="0.25">
      <c r="B28" s="56" t="s">
        <v>59</v>
      </c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8"/>
    </row>
    <row r="29" spans="1:34" ht="13.5" x14ac:dyDescent="0.25">
      <c r="B29" s="59" t="s">
        <v>12</v>
      </c>
      <c r="C29" s="60"/>
      <c r="D29" s="60"/>
      <c r="E29" s="60"/>
      <c r="F29" s="60"/>
      <c r="G29" s="60"/>
      <c r="H29" s="60"/>
      <c r="I29" s="60"/>
      <c r="J29" s="60"/>
      <c r="K29" s="60"/>
      <c r="L29" s="60"/>
      <c r="M29" s="60"/>
      <c r="N29" s="60"/>
      <c r="O29" s="60"/>
      <c r="P29" s="61"/>
    </row>
    <row r="30" spans="1:34" ht="13.5" x14ac:dyDescent="0.25">
      <c r="B30" s="62" t="s">
        <v>60</v>
      </c>
      <c r="C30" s="63"/>
      <c r="D30" s="63"/>
      <c r="E30" s="63"/>
      <c r="F30" s="63"/>
      <c r="G30" s="63"/>
      <c r="H30" s="63"/>
      <c r="I30" s="63"/>
      <c r="J30" s="63"/>
      <c r="K30" s="63"/>
      <c r="L30" s="63"/>
      <c r="M30" s="63"/>
      <c r="N30" s="63"/>
      <c r="O30" s="63"/>
      <c r="P30" s="64"/>
    </row>
  </sheetData>
  <autoFilter ref="A6:P30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I34"/>
  <sheetViews>
    <sheetView tabSelected="1" zoomScaleNormal="100" workbookViewId="0">
      <selection activeCell="K44" sqref="K44"/>
    </sheetView>
  </sheetViews>
  <sheetFormatPr baseColWidth="10" defaultRowHeight="12.75" x14ac:dyDescent="0.2"/>
  <cols>
    <col min="1" max="4" width="11" style="14"/>
    <col min="5" max="5" width="11" style="14" customWidth="1"/>
    <col min="6" max="16384" width="11" style="14"/>
  </cols>
  <sheetData>
    <row r="1" spans="1:35" s="6" customFormat="1" ht="15.75" x14ac:dyDescent="0.25">
      <c r="A1" s="5" t="s">
        <v>63</v>
      </c>
    </row>
    <row r="2" spans="1:35" s="2" customFormat="1" x14ac:dyDescent="0.2">
      <c r="A2" s="7" t="s">
        <v>64</v>
      </c>
    </row>
    <row r="3" spans="1:35" s="8" customFormat="1" x14ac:dyDescent="0.2">
      <c r="A3" s="7" t="s">
        <v>65</v>
      </c>
    </row>
    <row r="4" spans="1:35" s="8" customFormat="1" x14ac:dyDescent="0.2"/>
    <row r="6" spans="1:35" s="9" customFormat="1" ht="63.75" x14ac:dyDescent="0.2">
      <c r="A6" s="9" t="s">
        <v>62</v>
      </c>
      <c r="B6" s="15" t="s">
        <v>14</v>
      </c>
      <c r="C6" s="15" t="s">
        <v>15</v>
      </c>
      <c r="D6" s="15" t="s">
        <v>1</v>
      </c>
      <c r="E6" s="15" t="s">
        <v>55</v>
      </c>
      <c r="F6" s="16" t="s">
        <v>25</v>
      </c>
      <c r="G6" s="16" t="s">
        <v>26</v>
      </c>
      <c r="H6" s="16" t="s">
        <v>27</v>
      </c>
      <c r="I6" s="16" t="s">
        <v>93</v>
      </c>
      <c r="J6" s="16" t="s">
        <v>29</v>
      </c>
      <c r="K6" s="16" t="s">
        <v>57</v>
      </c>
      <c r="L6" s="16" t="s">
        <v>31</v>
      </c>
      <c r="M6" s="16" t="s">
        <v>56</v>
      </c>
      <c r="N6" s="16" t="s">
        <v>58</v>
      </c>
      <c r="O6" s="16" t="s">
        <v>34</v>
      </c>
      <c r="P6" s="16" t="s">
        <v>35</v>
      </c>
      <c r="Q6" s="16"/>
      <c r="S6" s="15" t="s">
        <v>14</v>
      </c>
      <c r="T6" s="17" t="s">
        <v>15</v>
      </c>
      <c r="U6" s="15" t="s">
        <v>1</v>
      </c>
      <c r="V6" s="15" t="s">
        <v>55</v>
      </c>
      <c r="W6" s="16" t="s">
        <v>25</v>
      </c>
      <c r="X6" s="16" t="s">
        <v>26</v>
      </c>
      <c r="Y6" s="16" t="s">
        <v>27</v>
      </c>
      <c r="Z6" s="16" t="s">
        <v>28</v>
      </c>
      <c r="AA6" s="16" t="s">
        <v>29</v>
      </c>
      <c r="AB6" s="16" t="s">
        <v>30</v>
      </c>
      <c r="AC6" s="16" t="s">
        <v>31</v>
      </c>
      <c r="AD6" s="16" t="s">
        <v>32</v>
      </c>
      <c r="AE6" s="16" t="s">
        <v>33</v>
      </c>
      <c r="AF6" s="16" t="s">
        <v>34</v>
      </c>
      <c r="AG6" s="16" t="s">
        <v>35</v>
      </c>
    </row>
    <row r="7" spans="1:35" x14ac:dyDescent="0.2">
      <c r="A7" s="10">
        <v>1</v>
      </c>
      <c r="B7" s="18" t="s">
        <v>17</v>
      </c>
      <c r="C7" s="18" t="s">
        <v>3</v>
      </c>
      <c r="D7" s="18">
        <f>'3.3_A'!AC7</f>
        <v>5157999</v>
      </c>
      <c r="E7" s="15">
        <f>'3.3_A'!C7+'3.3_A'!E7</f>
        <v>86265</v>
      </c>
      <c r="F7" s="16">
        <f>'3.3_A'!G7</f>
        <v>99436</v>
      </c>
      <c r="G7" s="18">
        <f>'3.3_A'!I7</f>
        <v>207880</v>
      </c>
      <c r="H7" s="18">
        <f>'3.3_A'!K7</f>
        <v>89790</v>
      </c>
      <c r="I7" s="18">
        <f>'3.3_A'!M7</f>
        <v>73232</v>
      </c>
      <c r="J7" s="19">
        <f>'3.3_A'!O7</f>
        <v>546650</v>
      </c>
      <c r="K7" s="19">
        <f>'3.3_A'!Q7</f>
        <v>1563410</v>
      </c>
      <c r="L7" s="19">
        <f>'3.3_A'!S7</f>
        <v>283632</v>
      </c>
      <c r="M7" s="19">
        <f>'3.3_A'!U7</f>
        <v>80852</v>
      </c>
      <c r="N7" s="2">
        <f>'3.3_A'!W7</f>
        <v>147232</v>
      </c>
      <c r="O7" s="2">
        <f>'3.3_A'!Y7</f>
        <v>116147</v>
      </c>
      <c r="P7" s="2">
        <f>'3.3_A'!AA7</f>
        <v>1863474</v>
      </c>
      <c r="S7" s="18" t="s">
        <v>17</v>
      </c>
      <c r="T7" s="11" t="s">
        <v>3</v>
      </c>
      <c r="U7" s="13">
        <f t="shared" ref="U7:U26" si="0">D7/$D7</f>
        <v>1</v>
      </c>
      <c r="V7" s="13">
        <f>E7/SUM($E7:$N7)</f>
        <v>2.7141193671365183E-2</v>
      </c>
      <c r="W7" s="13">
        <f t="shared" ref="W7:AE7" si="1">F7/SUM($F7:$N7)</f>
        <v>3.2157934668644167E-2</v>
      </c>
      <c r="X7" s="13">
        <f t="shared" si="1"/>
        <v>6.7229086637814781E-2</v>
      </c>
      <c r="Y7" s="13">
        <f t="shared" si="1"/>
        <v>2.9038386036219881E-2</v>
      </c>
      <c r="Z7" s="13">
        <f t="shared" si="1"/>
        <v>2.3683473507121664E-2</v>
      </c>
      <c r="AA7" s="13">
        <f t="shared" si="1"/>
        <v>0.17678843664884283</v>
      </c>
      <c r="AB7" s="13">
        <f t="shared" si="1"/>
        <v>0.50561201818561674</v>
      </c>
      <c r="AC7" s="13">
        <f t="shared" si="1"/>
        <v>9.1727536565598816E-2</v>
      </c>
      <c r="AD7" s="13">
        <f t="shared" si="1"/>
        <v>2.6147806969600732E-2</v>
      </c>
      <c r="AE7" s="13">
        <f t="shared" si="1"/>
        <v>4.7615320780540434E-2</v>
      </c>
      <c r="AF7" s="13"/>
      <c r="AG7" s="13"/>
      <c r="AH7" s="25"/>
      <c r="AI7" s="12"/>
    </row>
    <row r="8" spans="1:35" x14ac:dyDescent="0.2">
      <c r="A8" s="10">
        <v>2</v>
      </c>
      <c r="B8" s="18"/>
      <c r="C8" s="18" t="s">
        <v>4</v>
      </c>
      <c r="D8" s="18">
        <f>'3.3_A'!AC8</f>
        <v>1504334</v>
      </c>
      <c r="E8" s="15">
        <f>'3.3_A'!C8+'3.3_A'!E8</f>
        <v>28068</v>
      </c>
      <c r="F8" s="16">
        <f>'3.3_A'!G8</f>
        <v>17591</v>
      </c>
      <c r="G8" s="18">
        <f>'3.3_A'!I8</f>
        <v>39607</v>
      </c>
      <c r="H8" s="18">
        <f>'3.3_A'!K8</f>
        <v>23774</v>
      </c>
      <c r="I8" s="18">
        <f>'3.3_A'!M8</f>
        <v>22480</v>
      </c>
      <c r="J8" s="19">
        <f>'3.3_A'!O8</f>
        <v>166935</v>
      </c>
      <c r="K8" s="19">
        <f>'3.3_A'!Q8</f>
        <v>516400</v>
      </c>
      <c r="L8" s="19">
        <f>'3.3_A'!S8</f>
        <v>109742</v>
      </c>
      <c r="M8" s="19">
        <f>'3.3_A'!U8</f>
        <v>41106</v>
      </c>
      <c r="N8" s="2">
        <f>'3.3_A'!W8</f>
        <v>29961</v>
      </c>
      <c r="O8" s="2">
        <f>'3.3_A'!Y8</f>
        <v>96864</v>
      </c>
      <c r="P8" s="2">
        <f>'3.3_A'!AA8</f>
        <v>411804</v>
      </c>
      <c r="S8" s="18"/>
      <c r="T8" s="11" t="s">
        <v>4</v>
      </c>
      <c r="U8" s="13">
        <f t="shared" si="0"/>
        <v>1</v>
      </c>
      <c r="V8" s="13">
        <f>E8/SUM($E8:$N8)</f>
        <v>2.819023284963602E-2</v>
      </c>
      <c r="W8" s="13">
        <f t="shared" ref="W8" si="2">F8/SUM($F8:$N8)</f>
        <v>1.8180108226987297E-2</v>
      </c>
      <c r="X8" s="13">
        <f t="shared" ref="X8" si="3">G8/SUM($F8:$N8)</f>
        <v>4.0933406090971854E-2</v>
      </c>
      <c r="Y8" s="13">
        <f t="shared" ref="Y8" si="4">H8/SUM($F8:$N8)</f>
        <v>2.4570171848581433E-2</v>
      </c>
      <c r="Z8" s="13">
        <f t="shared" ref="Z8" si="5">I8/SUM($F8:$N8)</f>
        <v>2.3232836845129577E-2</v>
      </c>
      <c r="AA8" s="13">
        <f t="shared" ref="AA8" si="6">J8/SUM($F8:$N8)</f>
        <v>0.17252551684794068</v>
      </c>
      <c r="AB8" s="13">
        <f t="shared" ref="AB8" si="7">K8/SUM($F8:$N8)</f>
        <v>0.53369381436053887</v>
      </c>
      <c r="AC8" s="13">
        <f t="shared" ref="AC8" si="8">L8/SUM($F8:$N8)</f>
        <v>0.11341716997589903</v>
      </c>
      <c r="AD8" s="13">
        <f t="shared" ref="AD8" si="9">M8/SUM($F8:$N8)</f>
        <v>4.2482606377041661E-2</v>
      </c>
      <c r="AE8" s="13">
        <f t="shared" ref="AE8" si="10">N8/SUM($F8:$N8)</f>
        <v>3.0964369426909579E-2</v>
      </c>
      <c r="AF8" s="13"/>
      <c r="AG8" s="13"/>
      <c r="AH8" s="25"/>
      <c r="AI8" s="12"/>
    </row>
    <row r="9" spans="1:35" x14ac:dyDescent="0.2">
      <c r="A9" s="10">
        <v>3</v>
      </c>
      <c r="B9" s="18"/>
      <c r="C9" s="18" t="s">
        <v>1</v>
      </c>
      <c r="D9" s="18">
        <f>'3.3_A'!AC9</f>
        <v>6662333</v>
      </c>
      <c r="E9" s="15">
        <f>'3.3_A'!C9+'3.3_A'!E9</f>
        <v>114333</v>
      </c>
      <c r="F9" s="16">
        <f>'3.3_A'!G9</f>
        <v>117027</v>
      </c>
      <c r="G9" s="18">
        <f>'3.3_A'!I9</f>
        <v>247487</v>
      </c>
      <c r="H9" s="18">
        <f>'3.3_A'!K9</f>
        <v>113563</v>
      </c>
      <c r="I9" s="18">
        <f>'3.3_A'!M9</f>
        <v>95712</v>
      </c>
      <c r="J9" s="19">
        <f>'3.3_A'!O9</f>
        <v>713585</v>
      </c>
      <c r="K9" s="19">
        <f>'3.3_A'!Q9</f>
        <v>2079810</v>
      </c>
      <c r="L9" s="19">
        <f>'3.3_A'!S9</f>
        <v>393374</v>
      </c>
      <c r="M9" s="19">
        <f>'3.3_A'!U9</f>
        <v>121958</v>
      </c>
      <c r="N9" s="2">
        <f>'3.3_A'!W9</f>
        <v>177193</v>
      </c>
      <c r="O9" s="2">
        <f>'3.3_A'!Y9</f>
        <v>213012</v>
      </c>
      <c r="P9" s="2">
        <f>'3.3_A'!AA9</f>
        <v>2275279</v>
      </c>
      <c r="S9" s="18"/>
      <c r="T9" s="11" t="s">
        <v>1</v>
      </c>
      <c r="U9" s="13">
        <f t="shared" si="0"/>
        <v>1</v>
      </c>
      <c r="V9" s="13">
        <f t="shared" ref="V9:V24" si="11">E9/$D9</f>
        <v>1.716110557668012E-2</v>
      </c>
      <c r="W9" s="13">
        <f t="shared" ref="W9:W24" si="12">F9/$D9</f>
        <v>1.7565468432754711E-2</v>
      </c>
      <c r="X9" s="13">
        <f t="shared" ref="X9:X24" si="13">G9/$D9</f>
        <v>3.7147197535758118E-2</v>
      </c>
      <c r="Y9" s="13">
        <f t="shared" ref="Y9:Y24" si="14">H9/$D9</f>
        <v>1.7045530447067116E-2</v>
      </c>
      <c r="Z9" s="13">
        <f t="shared" ref="Z9:Z24" si="15">I9/$D9</f>
        <v>1.436613870846744E-2</v>
      </c>
      <c r="AA9" s="13">
        <f t="shared" ref="AA9:AA24" si="16">J9/$D9</f>
        <v>0.10710737514921574</v>
      </c>
      <c r="AB9" s="13">
        <f t="shared" ref="AB9:AB24" si="17">K9/$D9</f>
        <v>0.31217442898756337</v>
      </c>
      <c r="AC9" s="13">
        <f t="shared" ref="AC9:AC24" si="18">L9/$D9</f>
        <v>5.9044481865436628E-2</v>
      </c>
      <c r="AD9" s="13">
        <f t="shared" ref="AD9:AD24" si="19">M9/$D9</f>
        <v>1.8305599554990722E-2</v>
      </c>
      <c r="AE9" s="13">
        <f t="shared" ref="AE9:AE24" si="20">N9/$D9</f>
        <v>2.6596238885087251E-2</v>
      </c>
      <c r="AF9" s="13">
        <f t="shared" ref="AF9:AF24" si="21">O9/$D9</f>
        <v>3.1972583778084943E-2</v>
      </c>
      <c r="AG9" s="13">
        <f t="shared" ref="AG9:AG24" si="22">P9/$D9</f>
        <v>0.34151385107889382</v>
      </c>
      <c r="AH9" s="25"/>
      <c r="AI9" s="12"/>
    </row>
    <row r="10" spans="1:35" s="12" customFormat="1" x14ac:dyDescent="0.2">
      <c r="A10" s="10">
        <v>16</v>
      </c>
      <c r="B10" s="26" t="s">
        <v>16</v>
      </c>
      <c r="C10" s="26" t="s">
        <v>3</v>
      </c>
      <c r="D10" s="26">
        <f>'3.3_A'!AC22</f>
        <v>73125</v>
      </c>
      <c r="E10" s="27">
        <f>'3.3_A'!C22+'3.3_A'!E22</f>
        <v>1253</v>
      </c>
      <c r="F10" s="28">
        <f>'3.3_A'!G22</f>
        <v>1439</v>
      </c>
      <c r="G10" s="26">
        <f>'3.3_A'!I22</f>
        <v>2656</v>
      </c>
      <c r="H10" s="26">
        <f>'3.3_A'!K22</f>
        <v>1596</v>
      </c>
      <c r="I10" s="26">
        <f>'3.3_A'!M22</f>
        <v>1824</v>
      </c>
      <c r="J10" s="29">
        <f>'3.3_A'!O22</f>
        <v>8832</v>
      </c>
      <c r="K10" s="29">
        <f>'3.3_A'!Q22</f>
        <v>21100</v>
      </c>
      <c r="L10" s="29">
        <f>'3.3_A'!S22</f>
        <v>5556</v>
      </c>
      <c r="M10" s="29">
        <f>'3.3_A'!U22</f>
        <v>1088</v>
      </c>
      <c r="N10" s="30">
        <f>'3.3_A'!W22</f>
        <v>1990</v>
      </c>
      <c r="O10" s="30">
        <f>'3.3_A'!Y22</f>
        <v>1420</v>
      </c>
      <c r="P10" s="30">
        <f>'3.3_A'!AA22</f>
        <v>24369</v>
      </c>
      <c r="Q10" s="14"/>
      <c r="S10" s="31" t="s">
        <v>16</v>
      </c>
      <c r="T10" s="32" t="s">
        <v>3</v>
      </c>
      <c r="U10" s="33">
        <f t="shared" ref="U10:AG12" si="23">D10/$D10</f>
        <v>1</v>
      </c>
      <c r="V10" s="13">
        <f t="shared" ref="V10:V11" si="24">E10/SUM($E10:$N10)</f>
        <v>2.6471458148476783E-2</v>
      </c>
      <c r="W10" s="13">
        <f t="shared" ref="W10:W11" si="25">F10/SUM($F10:$N10)</f>
        <v>3.1227620928365271E-2</v>
      </c>
      <c r="X10" s="13">
        <f t="shared" ref="X10:X11" si="26">G10/SUM($F10:$N10)</f>
        <v>5.763763807209045E-2</v>
      </c>
      <c r="Y10" s="13">
        <f t="shared" ref="Y10:Y11" si="27">H10/SUM($F10:$N10)</f>
        <v>3.4634665046331461E-2</v>
      </c>
      <c r="Z10" s="13">
        <f t="shared" ref="Z10:Z11" si="28">I10/SUM($F10:$N10)</f>
        <v>3.9582474338664526E-2</v>
      </c>
      <c r="AA10" s="13">
        <f t="shared" ref="AA10:AA11" si="29">J10/SUM($F10:$N10)</f>
        <v>0.19166250732405982</v>
      </c>
      <c r="AB10" s="13">
        <f t="shared" ref="AB10:AB11" si="30">K10/SUM($F10:$N10)</f>
        <v>0.45788936872029684</v>
      </c>
      <c r="AC10" s="13">
        <f t="shared" ref="AC10:AC11" si="31">L10/SUM($F10:$N10)</f>
        <v>0.12057030012369523</v>
      </c>
      <c r="AD10" s="13">
        <f t="shared" ref="AD10:AD11" si="32">M10/SUM($F10:$N10)</f>
        <v>2.3610598728326208E-2</v>
      </c>
      <c r="AE10" s="13">
        <f t="shared" ref="AE10:AE11" si="33">N10/SUM($F10:$N10)</f>
        <v>4.3184826718170179E-2</v>
      </c>
      <c r="AF10" s="13"/>
      <c r="AG10" s="13"/>
      <c r="AH10" s="25"/>
    </row>
    <row r="11" spans="1:35" s="12" customFormat="1" x14ac:dyDescent="0.2">
      <c r="A11" s="10">
        <v>17</v>
      </c>
      <c r="B11" s="26"/>
      <c r="C11" s="26" t="s">
        <v>4</v>
      </c>
      <c r="D11" s="26">
        <f>'3.3_A'!AC23</f>
        <v>23634</v>
      </c>
      <c r="E11" s="27">
        <f>'3.3_A'!C23+'3.3_A'!E23</f>
        <v>482</v>
      </c>
      <c r="F11" s="28">
        <f>'3.3_A'!G23</f>
        <v>170</v>
      </c>
      <c r="G11" s="26">
        <f>'3.3_A'!I23</f>
        <v>607</v>
      </c>
      <c r="H11" s="26">
        <f>'3.3_A'!K23</f>
        <v>269</v>
      </c>
      <c r="I11" s="26">
        <f>'3.3_A'!M23</f>
        <v>897</v>
      </c>
      <c r="J11" s="29">
        <f>'3.3_A'!O23</f>
        <v>3465</v>
      </c>
      <c r="K11" s="29">
        <f>'3.3_A'!Q23</f>
        <v>6937</v>
      </c>
      <c r="L11" s="29">
        <f>'3.3_A'!S23</f>
        <v>2675</v>
      </c>
      <c r="M11" s="29">
        <f>'3.3_A'!U23</f>
        <v>410</v>
      </c>
      <c r="N11" s="30">
        <f>'3.3_A'!W23</f>
        <v>397</v>
      </c>
      <c r="O11" s="30">
        <f>'3.3_A'!Y23</f>
        <v>1066</v>
      </c>
      <c r="P11" s="30">
        <f>'3.3_A'!AA23</f>
        <v>6259</v>
      </c>
      <c r="Q11" s="14"/>
      <c r="S11" s="26"/>
      <c r="T11" s="32" t="s">
        <v>4</v>
      </c>
      <c r="U11" s="33">
        <f t="shared" si="23"/>
        <v>1</v>
      </c>
      <c r="V11" s="13">
        <f t="shared" si="24"/>
        <v>2.9554233858605679E-2</v>
      </c>
      <c r="W11" s="13">
        <f t="shared" si="25"/>
        <v>1.0741138560687433E-2</v>
      </c>
      <c r="X11" s="13">
        <f t="shared" si="26"/>
        <v>3.8352182978454538E-2</v>
      </c>
      <c r="Y11" s="13">
        <f t="shared" si="27"/>
        <v>1.6996272193087761E-2</v>
      </c>
      <c r="Z11" s="13">
        <f t="shared" si="28"/>
        <v>5.6675301699627222E-2</v>
      </c>
      <c r="AA11" s="13">
        <f t="shared" si="29"/>
        <v>0.21892967713401149</v>
      </c>
      <c r="AB11" s="13">
        <f t="shared" si="30"/>
        <v>0.43830163644405129</v>
      </c>
      <c r="AC11" s="13">
        <f t="shared" si="31"/>
        <v>0.16901497441081695</v>
      </c>
      <c r="AD11" s="13">
        <f t="shared" si="32"/>
        <v>2.5905098881657925E-2</v>
      </c>
      <c r="AE11" s="13">
        <f t="shared" si="33"/>
        <v>2.5083717697605357E-2</v>
      </c>
      <c r="AF11" s="13"/>
      <c r="AG11" s="13"/>
      <c r="AH11" s="25"/>
    </row>
    <row r="12" spans="1:35" x14ac:dyDescent="0.2">
      <c r="A12" s="10">
        <v>18</v>
      </c>
      <c r="B12" s="26"/>
      <c r="C12" s="26" t="s">
        <v>1</v>
      </c>
      <c r="D12" s="26">
        <f>'3.3_A'!AC24</f>
        <v>96759</v>
      </c>
      <c r="E12" s="27">
        <f>'3.3_A'!C24+'3.3_A'!E24</f>
        <v>1736</v>
      </c>
      <c r="F12" s="28">
        <f>'3.3_A'!G24</f>
        <v>1609</v>
      </c>
      <c r="G12" s="26">
        <f>'3.3_A'!I24</f>
        <v>3263</v>
      </c>
      <c r="H12" s="26">
        <f>'3.3_A'!K24</f>
        <v>1865</v>
      </c>
      <c r="I12" s="26">
        <f>'3.3_A'!M24</f>
        <v>2721</v>
      </c>
      <c r="J12" s="29">
        <f>'3.3_A'!O24</f>
        <v>12297</v>
      </c>
      <c r="K12" s="29">
        <f>'3.3_A'!Q24</f>
        <v>28038</v>
      </c>
      <c r="L12" s="29">
        <f>'3.3_A'!S24</f>
        <v>8230</v>
      </c>
      <c r="M12" s="29">
        <f>'3.3_A'!U24</f>
        <v>1499</v>
      </c>
      <c r="N12" s="30">
        <f>'3.3_A'!W24</f>
        <v>2388</v>
      </c>
      <c r="O12" s="30">
        <f>'3.3_A'!Y24</f>
        <v>2487</v>
      </c>
      <c r="P12" s="30">
        <f>'3.3_A'!AA24</f>
        <v>30628</v>
      </c>
      <c r="S12" s="26"/>
      <c r="T12" s="32" t="s">
        <v>1</v>
      </c>
      <c r="U12" s="33">
        <f t="shared" si="23"/>
        <v>1</v>
      </c>
      <c r="V12" s="33">
        <f t="shared" si="23"/>
        <v>1.7941483479572959E-2</v>
      </c>
      <c r="W12" s="33">
        <f t="shared" si="23"/>
        <v>1.6628944077553508E-2</v>
      </c>
      <c r="X12" s="33">
        <f t="shared" si="23"/>
        <v>3.3722961171570601E-2</v>
      </c>
      <c r="Y12" s="33">
        <f t="shared" si="23"/>
        <v>1.9274692793435237E-2</v>
      </c>
      <c r="Z12" s="33">
        <f t="shared" si="23"/>
        <v>2.812141506216476E-2</v>
      </c>
      <c r="AA12" s="33">
        <f t="shared" si="23"/>
        <v>0.12708895296561559</v>
      </c>
      <c r="AB12" s="33">
        <f t="shared" si="23"/>
        <v>0.28977149412457753</v>
      </c>
      <c r="AC12" s="33">
        <f t="shared" si="23"/>
        <v>8.5056687233228956E-2</v>
      </c>
      <c r="AD12" s="33">
        <f t="shared" si="23"/>
        <v>1.5492098926198079E-2</v>
      </c>
      <c r="AE12" s="33">
        <f t="shared" si="23"/>
        <v>2.4679874740334232E-2</v>
      </c>
      <c r="AF12" s="33">
        <f t="shared" si="23"/>
        <v>2.570303537655412E-2</v>
      </c>
      <c r="AG12" s="33">
        <f t="shared" si="23"/>
        <v>0.31653902996103722</v>
      </c>
      <c r="AH12" s="25"/>
      <c r="AI12" s="12"/>
    </row>
    <row r="13" spans="1:35" s="10" customFormat="1" x14ac:dyDescent="0.2">
      <c r="A13" s="10">
        <v>4</v>
      </c>
      <c r="B13" s="18" t="s">
        <v>18</v>
      </c>
      <c r="C13" s="18" t="s">
        <v>3</v>
      </c>
      <c r="D13" s="18">
        <f>'3.3_A'!AC10</f>
        <v>882626</v>
      </c>
      <c r="E13" s="15">
        <f>'3.3_A'!C10+'3.3_A'!E10</f>
        <v>17493</v>
      </c>
      <c r="F13" s="16">
        <f>'3.3_A'!G10</f>
        <v>15350</v>
      </c>
      <c r="G13" s="18">
        <f>'3.3_A'!I10</f>
        <v>37912</v>
      </c>
      <c r="H13" s="18">
        <f>'3.3_A'!K10</f>
        <v>15591</v>
      </c>
      <c r="I13" s="18">
        <f>'3.3_A'!M10</f>
        <v>15386</v>
      </c>
      <c r="J13" s="19">
        <f>'3.3_A'!O10</f>
        <v>101923</v>
      </c>
      <c r="K13" s="19">
        <f>'3.3_A'!Q10</f>
        <v>269753</v>
      </c>
      <c r="L13" s="19">
        <f>'3.3_A'!S10</f>
        <v>57101</v>
      </c>
      <c r="M13" s="19">
        <f>'3.3_A'!U10</f>
        <v>11871</v>
      </c>
      <c r="N13" s="2">
        <f>'3.3_A'!W10</f>
        <v>22910</v>
      </c>
      <c r="O13" s="2">
        <f>'3.3_A'!Y10</f>
        <v>19946</v>
      </c>
      <c r="P13" s="2">
        <f>'3.3_A'!AA10</f>
        <v>297391</v>
      </c>
      <c r="Q13" s="14"/>
      <c r="S13" s="18" t="s">
        <v>18</v>
      </c>
      <c r="T13" s="11" t="s">
        <v>3</v>
      </c>
      <c r="U13" s="13">
        <f t="shared" si="0"/>
        <v>1</v>
      </c>
      <c r="V13" s="13">
        <f t="shared" ref="V13:V14" si="34">E13/SUM($E13:$N13)</f>
        <v>3.0945178580905376E-2</v>
      </c>
      <c r="W13" s="13">
        <f t="shared" ref="W13:W14" si="35">F13/SUM($F13:$N13)</f>
        <v>2.8021329068979934E-2</v>
      </c>
      <c r="X13" s="13">
        <f t="shared" ref="X13:X14" si="36">G13/SUM($F13:$N13)</f>
        <v>6.9208119066004381E-2</v>
      </c>
      <c r="Y13" s="13">
        <f t="shared" ref="Y13:Y14" si="37">H13/SUM($F13:$N13)</f>
        <v>2.8461273062831669E-2</v>
      </c>
      <c r="Z13" s="13">
        <f t="shared" ref="Z13:Z14" si="38">I13/SUM($F13:$N13)</f>
        <v>2.8087046843995128E-2</v>
      </c>
      <c r="AA13" s="13">
        <f t="shared" ref="AA13:AA14" si="39">J13/SUM($F13:$N13)</f>
        <v>0.18605979952427634</v>
      </c>
      <c r="AB13" s="13">
        <f t="shared" ref="AB13:AB14" si="40">K13/SUM($F13:$N13)</f>
        <v>0.49243241565762502</v>
      </c>
      <c r="AC13" s="13">
        <f t="shared" ref="AC13:AC14" si="41">L13/SUM($F13:$N13)</f>
        <v>0.10423751864285492</v>
      </c>
      <c r="AD13" s="13">
        <f t="shared" ref="AD13:AD14" si="42">M13/SUM($F13:$N13)</f>
        <v>2.1670436311261289E-2</v>
      </c>
      <c r="AE13" s="13">
        <f t="shared" ref="AE13:AE14" si="43">N13/SUM($F13:$N13)</f>
        <v>4.1822061822171352E-2</v>
      </c>
      <c r="AF13" s="13"/>
      <c r="AG13" s="13"/>
      <c r="AH13" s="25"/>
    </row>
    <row r="14" spans="1:35" s="10" customFormat="1" x14ac:dyDescent="0.2">
      <c r="A14" s="10">
        <v>5</v>
      </c>
      <c r="B14" s="18"/>
      <c r="C14" s="18" t="s">
        <v>4</v>
      </c>
      <c r="D14" s="18">
        <f>'3.3_A'!AC11</f>
        <v>291294</v>
      </c>
      <c r="E14" s="15">
        <f>'3.3_A'!C11+'3.3_A'!E11</f>
        <v>6366</v>
      </c>
      <c r="F14" s="16">
        <f>'3.3_A'!G11</f>
        <v>2498</v>
      </c>
      <c r="G14" s="18">
        <f>'3.3_A'!I11</f>
        <v>8416</v>
      </c>
      <c r="H14" s="18">
        <f>'3.3_A'!K11</f>
        <v>5494</v>
      </c>
      <c r="I14" s="18">
        <f>'3.3_A'!M11</f>
        <v>4558</v>
      </c>
      <c r="J14" s="19">
        <f>'3.3_A'!O11</f>
        <v>37422</v>
      </c>
      <c r="K14" s="19">
        <f>'3.3_A'!Q11</f>
        <v>103221</v>
      </c>
      <c r="L14" s="19">
        <f>'3.3_A'!S11</f>
        <v>28124</v>
      </c>
      <c r="M14" s="19">
        <f>'3.3_A'!U11</f>
        <v>5600</v>
      </c>
      <c r="N14" s="2">
        <f>'3.3_A'!W11</f>
        <v>4310</v>
      </c>
      <c r="O14" s="2">
        <f>'3.3_A'!Y11</f>
        <v>14763</v>
      </c>
      <c r="P14" s="2">
        <f>'3.3_A'!AA11</f>
        <v>70521</v>
      </c>
      <c r="Q14" s="14"/>
      <c r="S14" s="18"/>
      <c r="T14" s="11" t="s">
        <v>4</v>
      </c>
      <c r="U14" s="13">
        <f t="shared" si="0"/>
        <v>1</v>
      </c>
      <c r="V14" s="13">
        <f t="shared" si="34"/>
        <v>3.090156255309234E-2</v>
      </c>
      <c r="W14" s="13">
        <f t="shared" si="35"/>
        <v>1.2512334517113047E-2</v>
      </c>
      <c r="X14" s="13">
        <f t="shared" si="36"/>
        <v>4.2155247116102246E-2</v>
      </c>
      <c r="Y14" s="13">
        <f t="shared" si="37"/>
        <v>2.7519121632113321E-2</v>
      </c>
      <c r="Z14" s="13">
        <f t="shared" si="38"/>
        <v>2.2830752893915639E-2</v>
      </c>
      <c r="AA14" s="13">
        <f t="shared" si="39"/>
        <v>0.18744458859063429</v>
      </c>
      <c r="AB14" s="13">
        <f t="shared" si="40"/>
        <v>0.51702789479220412</v>
      </c>
      <c r="AC14" s="13">
        <f t="shared" si="41"/>
        <v>0.14087145554815345</v>
      </c>
      <c r="AD14" s="13">
        <f t="shared" si="42"/>
        <v>2.8050069373832292E-2</v>
      </c>
      <c r="AE14" s="13">
        <f t="shared" si="43"/>
        <v>2.1588535535931638E-2</v>
      </c>
      <c r="AF14" s="13"/>
      <c r="AG14" s="13"/>
      <c r="AH14" s="25"/>
    </row>
    <row r="15" spans="1:35" s="10" customFormat="1" x14ac:dyDescent="0.2">
      <c r="A15" s="10">
        <v>6</v>
      </c>
      <c r="B15" s="18"/>
      <c r="C15" s="18" t="s">
        <v>1</v>
      </c>
      <c r="D15" s="18">
        <f>'3.3_A'!AC12</f>
        <v>1173920</v>
      </c>
      <c r="E15" s="15">
        <f>'3.3_A'!C12+'3.3_A'!E12</f>
        <v>23858</v>
      </c>
      <c r="F15" s="16">
        <f>'3.3_A'!G12</f>
        <v>17849</v>
      </c>
      <c r="G15" s="18">
        <f>'3.3_A'!I12</f>
        <v>46328</v>
      </c>
      <c r="H15" s="18">
        <f>'3.3_A'!K12</f>
        <v>21085</v>
      </c>
      <c r="I15" s="18">
        <f>'3.3_A'!M12</f>
        <v>19944</v>
      </c>
      <c r="J15" s="19">
        <f>'3.3_A'!O12</f>
        <v>139345</v>
      </c>
      <c r="K15" s="19">
        <f>'3.3_A'!Q12</f>
        <v>372974</v>
      </c>
      <c r="L15" s="19">
        <f>'3.3_A'!S12</f>
        <v>85225</v>
      </c>
      <c r="M15" s="19">
        <f>'3.3_A'!U12</f>
        <v>17471</v>
      </c>
      <c r="N15" s="2">
        <f>'3.3_A'!W12</f>
        <v>27220</v>
      </c>
      <c r="O15" s="2">
        <f>'3.3_A'!Y12</f>
        <v>34709</v>
      </c>
      <c r="P15" s="2">
        <f>'3.3_A'!AA12</f>
        <v>367912</v>
      </c>
      <c r="Q15" s="14"/>
      <c r="S15" s="18"/>
      <c r="T15" s="11" t="s">
        <v>1</v>
      </c>
      <c r="U15" s="13">
        <f t="shared" si="0"/>
        <v>1</v>
      </c>
      <c r="V15" s="13">
        <f t="shared" si="11"/>
        <v>2.0323361046749353E-2</v>
      </c>
      <c r="W15" s="13">
        <f t="shared" si="12"/>
        <v>1.5204613602289764E-2</v>
      </c>
      <c r="X15" s="13">
        <f t="shared" si="13"/>
        <v>3.9464358729726048E-2</v>
      </c>
      <c r="Y15" s="13">
        <f t="shared" si="14"/>
        <v>1.7961189859615648E-2</v>
      </c>
      <c r="Z15" s="13">
        <f t="shared" si="15"/>
        <v>1.6989232656399074E-2</v>
      </c>
      <c r="AA15" s="13">
        <f t="shared" si="16"/>
        <v>0.11870059288537549</v>
      </c>
      <c r="AB15" s="13">
        <f t="shared" si="17"/>
        <v>0.31771670982690475</v>
      </c>
      <c r="AC15" s="13">
        <f t="shared" si="18"/>
        <v>7.2598643859888234E-2</v>
      </c>
      <c r="AD15" s="13">
        <f t="shared" si="19"/>
        <v>1.4882615510426606E-2</v>
      </c>
      <c r="AE15" s="13">
        <f t="shared" si="20"/>
        <v>2.3187270001362954E-2</v>
      </c>
      <c r="AF15" s="13">
        <f t="shared" si="21"/>
        <v>2.9566750715551315E-2</v>
      </c>
      <c r="AG15" s="13">
        <f t="shared" si="22"/>
        <v>0.31340466130571076</v>
      </c>
      <c r="AH15" s="25"/>
    </row>
    <row r="16" spans="1:35" s="12" customFormat="1" x14ac:dyDescent="0.2">
      <c r="A16" s="10">
        <v>7</v>
      </c>
      <c r="B16" s="18" t="s">
        <v>19</v>
      </c>
      <c r="C16" s="18" t="s">
        <v>3</v>
      </c>
      <c r="D16" s="18">
        <f>'3.3_A'!AC13</f>
        <v>266228</v>
      </c>
      <c r="E16" s="15">
        <f>'3.3_A'!C13+'3.3_A'!E13</f>
        <v>5601</v>
      </c>
      <c r="F16" s="16">
        <f>'3.3_A'!G13</f>
        <v>5308</v>
      </c>
      <c r="G16" s="18">
        <f>'3.3_A'!I13</f>
        <v>11116</v>
      </c>
      <c r="H16" s="18">
        <f>'3.3_A'!K13</f>
        <v>5896</v>
      </c>
      <c r="I16" s="18">
        <f>'3.3_A'!M13</f>
        <v>2524</v>
      </c>
      <c r="J16" s="19">
        <f>'3.3_A'!O13</f>
        <v>31761</v>
      </c>
      <c r="K16" s="19">
        <f>'3.3_A'!Q13</f>
        <v>80887</v>
      </c>
      <c r="L16" s="19">
        <f>'3.3_A'!S13</f>
        <v>18644</v>
      </c>
      <c r="M16" s="19">
        <f>'3.3_A'!U13</f>
        <v>4227</v>
      </c>
      <c r="N16" s="2">
        <f>'3.3_A'!W13</f>
        <v>8521</v>
      </c>
      <c r="O16" s="2">
        <f>'3.3_A'!Y13</f>
        <v>3975</v>
      </c>
      <c r="P16" s="2">
        <f>'3.3_A'!AA13</f>
        <v>87766</v>
      </c>
      <c r="Q16" s="14"/>
      <c r="S16" s="18" t="s">
        <v>19</v>
      </c>
      <c r="T16" s="11" t="s">
        <v>3</v>
      </c>
      <c r="U16" s="13">
        <f t="shared" si="0"/>
        <v>1</v>
      </c>
      <c r="V16" s="13">
        <f t="shared" ref="V16:V17" si="44">E16/SUM($E16:$N16)</f>
        <v>3.2100180531277757E-2</v>
      </c>
      <c r="W16" s="13">
        <f t="shared" ref="W16:W17" si="45">F16/SUM($F16:$N16)</f>
        <v>3.1429857180076265E-2</v>
      </c>
      <c r="X16" s="13">
        <f t="shared" ref="X16:X17" si="46">G16/SUM($F16:$N16)</f>
        <v>6.5820326377868832E-2</v>
      </c>
      <c r="Y16" s="13">
        <f t="shared" ref="Y16:Y17" si="47">H16/SUM($F16:$N16)</f>
        <v>3.4911536912910636E-2</v>
      </c>
      <c r="Z16" s="13">
        <f t="shared" ref="Z16:Z17" si="48">I16/SUM($F16:$N16)</f>
        <v>1.4945169465431894E-2</v>
      </c>
      <c r="AA16" s="13">
        <f t="shared" ref="AA16:AA17" si="49">J16/SUM($F16:$N16)</f>
        <v>0.18806399658937495</v>
      </c>
      <c r="AB16" s="13">
        <f t="shared" ref="AB16:AB17" si="50">K16/SUM($F16:$N16)</f>
        <v>0.47895004855403711</v>
      </c>
      <c r="AC16" s="13">
        <f t="shared" ref="AC16:AC17" si="51">L16/SUM($F16:$N16)</f>
        <v>0.11039530091660547</v>
      </c>
      <c r="AD16" s="13">
        <f t="shared" ref="AD16:AD17" si="52">M16/SUM($F16:$N16)</f>
        <v>2.502901399777362E-2</v>
      </c>
      <c r="AE16" s="13">
        <f t="shared" ref="AE16:AE17" si="53">N16/SUM($F16:$N16)</f>
        <v>5.0454750005921221E-2</v>
      </c>
      <c r="AF16" s="13"/>
      <c r="AG16" s="13"/>
      <c r="AH16" s="25"/>
    </row>
    <row r="17" spans="1:35" s="12" customFormat="1" x14ac:dyDescent="0.2">
      <c r="A17" s="10">
        <v>8</v>
      </c>
      <c r="B17" s="23"/>
      <c r="C17" s="18" t="s">
        <v>4</v>
      </c>
      <c r="D17" s="18">
        <f>'3.3_A'!AC14</f>
        <v>53253</v>
      </c>
      <c r="E17" s="15">
        <f>'3.3_A'!C14+'3.3_A'!E14</f>
        <v>1272</v>
      </c>
      <c r="F17" s="16">
        <f>'3.3_A'!G14</f>
        <v>583</v>
      </c>
      <c r="G17" s="18">
        <f>'3.3_A'!I14</f>
        <v>974</v>
      </c>
      <c r="H17" s="18">
        <f>'3.3_A'!K14</f>
        <v>1274</v>
      </c>
      <c r="I17" s="18">
        <f>'3.3_A'!M14</f>
        <v>407</v>
      </c>
      <c r="J17" s="19">
        <f>'3.3_A'!O14</f>
        <v>5880</v>
      </c>
      <c r="K17" s="19">
        <f>'3.3_A'!Q14</f>
        <v>17280</v>
      </c>
      <c r="L17" s="19">
        <f>'3.3_A'!S14</f>
        <v>5406</v>
      </c>
      <c r="M17" s="19">
        <f>'3.3_A'!U14</f>
        <v>1614</v>
      </c>
      <c r="N17" s="2">
        <f>'3.3_A'!W14</f>
        <v>1374</v>
      </c>
      <c r="O17" s="2">
        <f>'3.3_A'!Y14</f>
        <v>2579</v>
      </c>
      <c r="P17" s="2">
        <f>'3.3_A'!AA14</f>
        <v>14609</v>
      </c>
      <c r="Q17" s="14"/>
      <c r="T17" s="11" t="s">
        <v>4</v>
      </c>
      <c r="U17" s="13">
        <f t="shared" si="0"/>
        <v>1</v>
      </c>
      <c r="V17" s="13">
        <f t="shared" si="44"/>
        <v>3.5270629991126887E-2</v>
      </c>
      <c r="W17" s="13">
        <f t="shared" si="45"/>
        <v>1.6756725684065301E-2</v>
      </c>
      <c r="X17" s="13">
        <f t="shared" si="46"/>
        <v>2.7994941365831225E-2</v>
      </c>
      <c r="Y17" s="13">
        <f t="shared" si="47"/>
        <v>3.6617613244424002E-2</v>
      </c>
      <c r="Z17" s="13">
        <f t="shared" si="48"/>
        <v>1.1698091515290871E-2</v>
      </c>
      <c r="AA17" s="13">
        <f t="shared" si="49"/>
        <v>0.1690043688204185</v>
      </c>
      <c r="AB17" s="13">
        <f t="shared" si="50"/>
        <v>0.49666590020694412</v>
      </c>
      <c r="AC17" s="13">
        <f t="shared" si="51"/>
        <v>0.1553805472522419</v>
      </c>
      <c r="AD17" s="13">
        <f t="shared" si="52"/>
        <v>4.6389974706829158E-2</v>
      </c>
      <c r="AE17" s="13">
        <f t="shared" si="53"/>
        <v>3.9491837203954931E-2</v>
      </c>
      <c r="AF17" s="13"/>
      <c r="AG17" s="13"/>
      <c r="AH17" s="25"/>
    </row>
    <row r="18" spans="1:35" s="12" customFormat="1" x14ac:dyDescent="0.2">
      <c r="A18" s="10">
        <v>9</v>
      </c>
      <c r="B18" s="23"/>
      <c r="C18" s="18" t="s">
        <v>1</v>
      </c>
      <c r="D18" s="18">
        <f>'3.3_A'!AC15</f>
        <v>319481</v>
      </c>
      <c r="E18" s="15">
        <f>'3.3_A'!C15+'3.3_A'!E15</f>
        <v>6874</v>
      </c>
      <c r="F18" s="16">
        <f>'3.3_A'!G15</f>
        <v>5892</v>
      </c>
      <c r="G18" s="18">
        <f>'3.3_A'!I15</f>
        <v>12091</v>
      </c>
      <c r="H18" s="18">
        <f>'3.3_A'!K15</f>
        <v>7170</v>
      </c>
      <c r="I18" s="18">
        <f>'3.3_A'!M15</f>
        <v>2932</v>
      </c>
      <c r="J18" s="19">
        <f>'3.3_A'!O15</f>
        <v>37641</v>
      </c>
      <c r="K18" s="19">
        <f>'3.3_A'!Q15</f>
        <v>98168</v>
      </c>
      <c r="L18" s="19">
        <f>'3.3_A'!S15</f>
        <v>24049</v>
      </c>
      <c r="M18" s="19">
        <f>'3.3_A'!U15</f>
        <v>5841</v>
      </c>
      <c r="N18" s="2">
        <f>'3.3_A'!W15</f>
        <v>9895</v>
      </c>
      <c r="O18" s="2">
        <f>'3.3_A'!Y15</f>
        <v>6553</v>
      </c>
      <c r="P18" s="2">
        <f>'3.3_A'!AA15</f>
        <v>102375</v>
      </c>
      <c r="Q18" s="14"/>
      <c r="T18" s="11" t="s">
        <v>1</v>
      </c>
      <c r="U18" s="13">
        <f t="shared" si="0"/>
        <v>1</v>
      </c>
      <c r="V18" s="13">
        <f t="shared" si="11"/>
        <v>2.1516146500104857E-2</v>
      </c>
      <c r="W18" s="13">
        <f t="shared" si="12"/>
        <v>1.8442411285804164E-2</v>
      </c>
      <c r="X18" s="13">
        <f t="shared" si="13"/>
        <v>3.7845756085651418E-2</v>
      </c>
      <c r="Y18" s="13">
        <f t="shared" si="14"/>
        <v>2.244264917162523E-2</v>
      </c>
      <c r="Z18" s="13">
        <f t="shared" si="15"/>
        <v>9.1773845706004421E-3</v>
      </c>
      <c r="AA18" s="13">
        <f t="shared" si="16"/>
        <v>0.117819213036143</v>
      </c>
      <c r="AB18" s="13">
        <f t="shared" si="17"/>
        <v>0.30727335897909419</v>
      </c>
      <c r="AC18" s="13">
        <f t="shared" si="18"/>
        <v>7.5275211984437262E-2</v>
      </c>
      <c r="AD18" s="13">
        <f t="shared" si="19"/>
        <v>1.8282777379562479E-2</v>
      </c>
      <c r="AE18" s="13">
        <f t="shared" si="20"/>
        <v>3.0972107887480008E-2</v>
      </c>
      <c r="AF18" s="13">
        <f t="shared" si="21"/>
        <v>2.051139191376013E-2</v>
      </c>
      <c r="AG18" s="13">
        <f t="shared" si="22"/>
        <v>0.32044159120573679</v>
      </c>
      <c r="AH18" s="25"/>
    </row>
    <row r="19" spans="1:35" s="12" customFormat="1" x14ac:dyDescent="0.2">
      <c r="A19" s="10">
        <v>10</v>
      </c>
      <c r="B19" s="18" t="s">
        <v>20</v>
      </c>
      <c r="C19" s="18" t="s">
        <v>3</v>
      </c>
      <c r="D19" s="18">
        <f>'3.3_A'!AC16</f>
        <v>100977</v>
      </c>
      <c r="E19" s="15" t="e">
        <f>'3.3_A'!C16+'3.3_A'!E16</f>
        <v>#VALUE!</v>
      </c>
      <c r="F19" s="16">
        <f>'3.3_A'!G16</f>
        <v>2608</v>
      </c>
      <c r="G19" s="18">
        <f>'3.3_A'!I16</f>
        <v>4285</v>
      </c>
      <c r="H19" s="18">
        <f>'3.3_A'!K16</f>
        <v>2618</v>
      </c>
      <c r="I19" s="18">
        <f>'3.3_A'!M16</f>
        <v>1585</v>
      </c>
      <c r="J19" s="19">
        <f>'3.3_A'!O16</f>
        <v>11765</v>
      </c>
      <c r="K19" s="19">
        <f>'3.3_A'!Q16</f>
        <v>29214</v>
      </c>
      <c r="L19" s="19">
        <f>'3.3_A'!S16</f>
        <v>8380</v>
      </c>
      <c r="M19" s="19">
        <f>'3.3_A'!U16</f>
        <v>1161</v>
      </c>
      <c r="N19" s="2">
        <f>'3.3_A'!W16</f>
        <v>3147</v>
      </c>
      <c r="O19" s="2">
        <f>'3.3_A'!Y16</f>
        <v>1494</v>
      </c>
      <c r="P19" s="2">
        <f>'3.3_A'!AA16</f>
        <v>32241</v>
      </c>
      <c r="Q19" s="14"/>
      <c r="S19" s="18" t="s">
        <v>20</v>
      </c>
      <c r="T19" s="11" t="s">
        <v>3</v>
      </c>
      <c r="U19" s="13">
        <f t="shared" si="0"/>
        <v>1</v>
      </c>
      <c r="V19" s="13" t="e">
        <f t="shared" ref="V19:V20" si="54">E19/SUM($E19:$N19)</f>
        <v>#VALUE!</v>
      </c>
      <c r="W19" s="13">
        <f t="shared" ref="W19:W20" si="55">F19/SUM($F19:$N19)</f>
        <v>4.026990720009882E-2</v>
      </c>
      <c r="X19" s="13">
        <f t="shared" ref="X19:X20" si="56">G19/SUM($F19:$N19)</f>
        <v>6.6164322221021268E-2</v>
      </c>
      <c r="Y19" s="13">
        <f t="shared" ref="Y19:Y20" si="57">H19/SUM($F19:$N19)</f>
        <v>4.0424316353473433E-2</v>
      </c>
      <c r="Z19" s="13">
        <f t="shared" ref="Z19:Z20" si="58">I19/SUM($F19:$N19)</f>
        <v>2.4473850809876008E-2</v>
      </c>
      <c r="AA19" s="13">
        <f t="shared" ref="AA19:AA20" si="59">J19/SUM($F19:$N19)</f>
        <v>0.18166236894523108</v>
      </c>
      <c r="AB19" s="13">
        <f t="shared" ref="AB19:AB20" si="60">K19/SUM($F19:$N19)</f>
        <v>0.45109090066859164</v>
      </c>
      <c r="AC19" s="13">
        <f t="shared" ref="AC19:AC20" si="61">L19/SUM($F19:$N19)</f>
        <v>0.12939487052792489</v>
      </c>
      <c r="AD19" s="13">
        <f t="shared" ref="AD19:AD20" si="62">M19/SUM($F19:$N19)</f>
        <v>1.7926902706792459E-2</v>
      </c>
      <c r="AE19" s="13">
        <f t="shared" ref="AE19:AE20" si="63">N19/SUM($F19:$N19)</f>
        <v>4.8592560566990413E-2</v>
      </c>
      <c r="AF19" s="13"/>
      <c r="AG19" s="13"/>
      <c r="AH19" s="25"/>
    </row>
    <row r="20" spans="1:35" s="12" customFormat="1" x14ac:dyDescent="0.2">
      <c r="A20" s="10">
        <v>11</v>
      </c>
      <c r="B20" s="18"/>
      <c r="C20" s="18" t="s">
        <v>4</v>
      </c>
      <c r="D20" s="18">
        <f>'3.3_A'!AC17</f>
        <v>23806</v>
      </c>
      <c r="E20" s="15">
        <f>'3.3_A'!C17+'3.3_A'!E17</f>
        <v>920</v>
      </c>
      <c r="F20" s="16">
        <f>'3.3_A'!G17</f>
        <v>233</v>
      </c>
      <c r="G20" s="18">
        <f>'3.3_A'!I17</f>
        <v>475</v>
      </c>
      <c r="H20" s="18">
        <f>'3.3_A'!K17</f>
        <v>700</v>
      </c>
      <c r="I20" s="18">
        <f>'3.3_A'!M17</f>
        <v>485</v>
      </c>
      <c r="J20" s="19">
        <f>'3.3_A'!O17</f>
        <v>3019</v>
      </c>
      <c r="K20" s="19">
        <f>'3.3_A'!Q17</f>
        <v>6964</v>
      </c>
      <c r="L20" s="19">
        <f>'3.3_A'!S17</f>
        <v>2313</v>
      </c>
      <c r="M20" s="19">
        <f>'3.3_A'!U17</f>
        <v>353</v>
      </c>
      <c r="N20" s="2">
        <f>'3.3_A'!W17</f>
        <v>660</v>
      </c>
      <c r="O20" s="2">
        <f>'3.3_A'!Y17</f>
        <v>1142</v>
      </c>
      <c r="P20" s="2">
        <f>'3.3_A'!AA17</f>
        <v>6542</v>
      </c>
      <c r="Q20" s="14"/>
      <c r="S20" s="18"/>
      <c r="T20" s="11" t="s">
        <v>4</v>
      </c>
      <c r="U20" s="13">
        <f t="shared" si="0"/>
        <v>1</v>
      </c>
      <c r="V20" s="13">
        <f t="shared" si="54"/>
        <v>5.7064880287805486E-2</v>
      </c>
      <c r="W20" s="13">
        <f t="shared" si="55"/>
        <v>1.5326930667017498E-2</v>
      </c>
      <c r="X20" s="13">
        <f t="shared" si="56"/>
        <v>3.1245888698855414E-2</v>
      </c>
      <c r="Y20" s="13">
        <f t="shared" si="57"/>
        <v>4.6046572819365875E-2</v>
      </c>
      <c r="Z20" s="13">
        <f t="shared" si="58"/>
        <v>3.1903696881989213E-2</v>
      </c>
      <c r="AA20" s="13">
        <f t="shared" si="59"/>
        <v>0.19859229048809368</v>
      </c>
      <c r="AB20" s="13">
        <f t="shared" si="60"/>
        <v>0.45809761873437704</v>
      </c>
      <c r="AC20" s="13">
        <f t="shared" si="61"/>
        <v>0.15215103275884753</v>
      </c>
      <c r="AD20" s="13">
        <f t="shared" si="62"/>
        <v>2.3220628864623075E-2</v>
      </c>
      <c r="AE20" s="13">
        <f t="shared" si="63"/>
        <v>4.3415340086830678E-2</v>
      </c>
      <c r="AF20" s="13"/>
      <c r="AG20" s="13"/>
      <c r="AH20" s="25"/>
    </row>
    <row r="21" spans="1:35" s="12" customFormat="1" x14ac:dyDescent="0.2">
      <c r="A21" s="10">
        <v>12</v>
      </c>
      <c r="B21" s="18"/>
      <c r="C21" s="18" t="s">
        <v>1</v>
      </c>
      <c r="D21" s="18">
        <f>'3.3_A'!AC18</f>
        <v>124783</v>
      </c>
      <c r="E21" s="15">
        <f>'3.3_A'!C18+'3.3_A'!E18</f>
        <v>3398</v>
      </c>
      <c r="F21" s="16">
        <f>'3.3_A'!G18</f>
        <v>2841</v>
      </c>
      <c r="G21" s="18">
        <f>'3.3_A'!I18</f>
        <v>4760</v>
      </c>
      <c r="H21" s="18">
        <f>'3.3_A'!K18</f>
        <v>3318</v>
      </c>
      <c r="I21" s="18">
        <f>'3.3_A'!M18</f>
        <v>2070</v>
      </c>
      <c r="J21" s="19">
        <f>'3.3_A'!O18</f>
        <v>14784</v>
      </c>
      <c r="K21" s="19">
        <f>'3.3_A'!Q18</f>
        <v>36178</v>
      </c>
      <c r="L21" s="19">
        <f>'3.3_A'!S18</f>
        <v>10692</v>
      </c>
      <c r="M21" s="19">
        <f>'3.3_A'!U18</f>
        <v>1515</v>
      </c>
      <c r="N21" s="2">
        <f>'3.3_A'!W18</f>
        <v>3807</v>
      </c>
      <c r="O21" s="2">
        <f>'3.3_A'!Y18</f>
        <v>2636</v>
      </c>
      <c r="P21" s="2">
        <f>'3.3_A'!AA18</f>
        <v>38783</v>
      </c>
      <c r="Q21" s="14"/>
      <c r="S21" s="18"/>
      <c r="T21" s="11" t="s">
        <v>1</v>
      </c>
      <c r="U21" s="13">
        <f t="shared" si="0"/>
        <v>1</v>
      </c>
      <c r="V21" s="13">
        <f t="shared" si="11"/>
        <v>2.7231273490779993E-2</v>
      </c>
      <c r="W21" s="13">
        <f t="shared" si="12"/>
        <v>2.2767524422397281E-2</v>
      </c>
      <c r="X21" s="13">
        <f t="shared" si="13"/>
        <v>3.8146221841116178E-2</v>
      </c>
      <c r="Y21" s="13">
        <f t="shared" si="14"/>
        <v>2.6590160518660394E-2</v>
      </c>
      <c r="Z21" s="13">
        <f t="shared" si="15"/>
        <v>1.6588798153594639E-2</v>
      </c>
      <c r="AA21" s="13">
        <f t="shared" si="16"/>
        <v>0.11847767724770202</v>
      </c>
      <c r="AB21" s="13">
        <f t="shared" si="17"/>
        <v>0.28992731381678594</v>
      </c>
      <c r="AC21" s="13">
        <f t="shared" si="18"/>
        <v>8.5684748723784496E-2</v>
      </c>
      <c r="AD21" s="13">
        <f t="shared" si="19"/>
        <v>1.2141076909514917E-2</v>
      </c>
      <c r="AE21" s="13">
        <f t="shared" si="20"/>
        <v>3.0508963560741446E-2</v>
      </c>
      <c r="AF21" s="13">
        <f t="shared" si="21"/>
        <v>2.1124672431340807E-2</v>
      </c>
      <c r="AG21" s="13">
        <f t="shared" si="22"/>
        <v>0.31080355497143042</v>
      </c>
      <c r="AH21" s="25"/>
    </row>
    <row r="22" spans="1:35" s="12" customFormat="1" x14ac:dyDescent="0.2">
      <c r="A22" s="10">
        <v>13</v>
      </c>
      <c r="B22" s="18" t="s">
        <v>21</v>
      </c>
      <c r="C22" s="18" t="s">
        <v>3</v>
      </c>
      <c r="D22" s="18">
        <f>'3.3_A'!AC19</f>
        <v>30942</v>
      </c>
      <c r="E22" s="15" t="e">
        <f>'3.3_A'!C19+'3.3_A'!E19</f>
        <v>#VALUE!</v>
      </c>
      <c r="F22" s="16">
        <f>'3.3_A'!G19</f>
        <v>576</v>
      </c>
      <c r="G22" s="18">
        <f>'3.3_A'!I19</f>
        <v>1220</v>
      </c>
      <c r="H22" s="18">
        <f>'3.3_A'!K19</f>
        <v>466</v>
      </c>
      <c r="I22" s="18">
        <f>'3.3_A'!M19</f>
        <v>421</v>
      </c>
      <c r="J22" s="19">
        <f>'3.3_A'!O19</f>
        <v>3345</v>
      </c>
      <c r="K22" s="19">
        <f>'3.3_A'!Q19</f>
        <v>9542</v>
      </c>
      <c r="L22" s="19">
        <f>'3.3_A'!S19</f>
        <v>2218</v>
      </c>
      <c r="M22" s="19">
        <f>'3.3_A'!U19</f>
        <v>431</v>
      </c>
      <c r="N22" s="2">
        <f>'3.3_A'!W19</f>
        <v>1019</v>
      </c>
      <c r="O22" s="2">
        <f>'3.3_A'!Y19</f>
        <v>553</v>
      </c>
      <c r="P22" s="2">
        <f>'3.3_A'!AA19</f>
        <v>10467</v>
      </c>
      <c r="Q22" s="14"/>
      <c r="S22" s="18" t="s">
        <v>21</v>
      </c>
      <c r="T22" s="11" t="s">
        <v>3</v>
      </c>
      <c r="U22" s="13">
        <f t="shared" si="0"/>
        <v>1</v>
      </c>
      <c r="V22" s="13" t="e">
        <f t="shared" ref="V22:V23" si="64">E22/SUM($E22:$N22)</f>
        <v>#VALUE!</v>
      </c>
      <c r="W22" s="13">
        <f t="shared" ref="W22:W23" si="65">F22/SUM($F22:$N22)</f>
        <v>2.9940742280902381E-2</v>
      </c>
      <c r="X22" s="13">
        <f t="shared" ref="X22:X23" si="66">G22/SUM($F22:$N22)</f>
        <v>6.3416155525522405E-2</v>
      </c>
      <c r="Y22" s="13">
        <f t="shared" ref="Y22:Y23" si="67">H22/SUM($F22:$N22)</f>
        <v>2.4222892192535608E-2</v>
      </c>
      <c r="Z22" s="13">
        <f t="shared" ref="Z22:Z23" si="68">I22/SUM($F22:$N22)</f>
        <v>2.1883771701840107E-2</v>
      </c>
      <c r="AA22" s="13">
        <f t="shared" ref="AA22:AA23" si="69">J22/SUM($F22:$N22)</f>
        <v>0.17387462314169871</v>
      </c>
      <c r="AB22" s="13">
        <f t="shared" ref="AB22:AB23" si="70">K22/SUM($F22:$N22)</f>
        <v>0.49599750493814326</v>
      </c>
      <c r="AC22" s="13">
        <f t="shared" ref="AC22:AC23" si="71">L22/SUM($F22:$N22)</f>
        <v>0.11529264996361369</v>
      </c>
      <c r="AD22" s="13">
        <f t="shared" ref="AD22:AD23" si="72">M22/SUM($F22:$N22)</f>
        <v>2.2403576255327996E-2</v>
      </c>
      <c r="AE22" s="13">
        <f t="shared" ref="AE22:AE23" si="73">N22/SUM($F22:$N22)</f>
        <v>5.2968084000415847E-2</v>
      </c>
      <c r="AF22" s="13"/>
      <c r="AG22" s="13"/>
      <c r="AH22" s="25"/>
    </row>
    <row r="23" spans="1:35" s="12" customFormat="1" x14ac:dyDescent="0.2">
      <c r="A23" s="10">
        <v>14</v>
      </c>
      <c r="B23" s="23"/>
      <c r="C23" s="18" t="s">
        <v>4</v>
      </c>
      <c r="D23" s="18">
        <f>'3.3_A'!AC20</f>
        <v>4321</v>
      </c>
      <c r="E23" s="15" t="e">
        <f>'3.3_A'!C20+'3.3_A'!E20</f>
        <v>#VALUE!</v>
      </c>
      <c r="F23" s="16" t="str">
        <f>'3.3_A'!G20</f>
        <v>X</v>
      </c>
      <c r="G23" s="18" t="str">
        <f>'3.3_A'!I20</f>
        <v>X</v>
      </c>
      <c r="H23" s="18" t="str">
        <f>'3.3_A'!K20</f>
        <v>X</v>
      </c>
      <c r="I23" s="18" t="str">
        <f>'3.3_A'!M20</f>
        <v>X</v>
      </c>
      <c r="J23" s="19">
        <f>'3.3_A'!O20</f>
        <v>667</v>
      </c>
      <c r="K23" s="19">
        <f>'3.3_A'!Q20</f>
        <v>1415</v>
      </c>
      <c r="L23" s="19">
        <f>'3.3_A'!S20</f>
        <v>250</v>
      </c>
      <c r="M23" s="19" t="str">
        <f>'3.3_A'!U20</f>
        <v>X</v>
      </c>
      <c r="N23" s="2" t="str">
        <f>'3.3_A'!W20</f>
        <v>X</v>
      </c>
      <c r="O23" s="2" t="str">
        <f>'3.3_A'!Y20</f>
        <v>X</v>
      </c>
      <c r="P23" s="2">
        <f>'3.3_A'!AA20</f>
        <v>1395</v>
      </c>
      <c r="Q23" s="14"/>
      <c r="T23" s="11" t="s">
        <v>4</v>
      </c>
      <c r="U23" s="13">
        <f t="shared" si="0"/>
        <v>1</v>
      </c>
      <c r="V23" s="13" t="e">
        <f t="shared" si="64"/>
        <v>#VALUE!</v>
      </c>
      <c r="W23" s="13" t="e">
        <f t="shared" si="65"/>
        <v>#VALUE!</v>
      </c>
      <c r="X23" s="13" t="e">
        <f t="shared" si="66"/>
        <v>#VALUE!</v>
      </c>
      <c r="Y23" s="13" t="e">
        <f t="shared" si="67"/>
        <v>#VALUE!</v>
      </c>
      <c r="Z23" s="13" t="e">
        <f t="shared" si="68"/>
        <v>#VALUE!</v>
      </c>
      <c r="AA23" s="13">
        <f t="shared" si="69"/>
        <v>0.28602058319039453</v>
      </c>
      <c r="AB23" s="13">
        <f t="shared" si="70"/>
        <v>0.60677530017152659</v>
      </c>
      <c r="AC23" s="13">
        <f t="shared" si="71"/>
        <v>0.1072041166380789</v>
      </c>
      <c r="AD23" s="13" t="e">
        <f t="shared" si="72"/>
        <v>#VALUE!</v>
      </c>
      <c r="AE23" s="13" t="e">
        <f t="shared" si="73"/>
        <v>#VALUE!</v>
      </c>
      <c r="AF23" s="13"/>
      <c r="AG23" s="13"/>
      <c r="AH23" s="25"/>
    </row>
    <row r="24" spans="1:35" s="12" customFormat="1" x14ac:dyDescent="0.2">
      <c r="A24" s="10">
        <v>15</v>
      </c>
      <c r="B24" s="23"/>
      <c r="C24" s="18" t="s">
        <v>1</v>
      </c>
      <c r="D24" s="18">
        <f>'3.3_A'!AC21</f>
        <v>35263</v>
      </c>
      <c r="E24" s="15">
        <f>'3.3_A'!C21+'3.3_A'!E21</f>
        <v>768</v>
      </c>
      <c r="F24" s="16">
        <f>'3.3_A'!G21</f>
        <v>638</v>
      </c>
      <c r="G24" s="18">
        <f>'3.3_A'!I21</f>
        <v>1297</v>
      </c>
      <c r="H24" s="18">
        <f>'3.3_A'!K21</f>
        <v>508</v>
      </c>
      <c r="I24" s="18">
        <f>'3.3_A'!M21</f>
        <v>484</v>
      </c>
      <c r="J24" s="19">
        <f>'3.3_A'!O21</f>
        <v>4012</v>
      </c>
      <c r="K24" s="19">
        <f>'3.3_A'!Q21</f>
        <v>10957</v>
      </c>
      <c r="L24" s="19">
        <f>'3.3_A'!S21</f>
        <v>2468</v>
      </c>
      <c r="M24" s="19">
        <f>'3.3_A'!U21</f>
        <v>575</v>
      </c>
      <c r="N24" s="2">
        <f>'3.3_A'!W21</f>
        <v>1096</v>
      </c>
      <c r="O24" s="2">
        <f>'3.3_A'!Y21</f>
        <v>598</v>
      </c>
      <c r="P24" s="2">
        <f>'3.3_A'!AA21</f>
        <v>11861</v>
      </c>
      <c r="Q24" s="14"/>
      <c r="T24" s="11" t="s">
        <v>1</v>
      </c>
      <c r="U24" s="13">
        <f t="shared" si="0"/>
        <v>1</v>
      </c>
      <c r="V24" s="13">
        <f t="shared" si="11"/>
        <v>2.1779201996426849E-2</v>
      </c>
      <c r="W24" s="13">
        <f t="shared" si="12"/>
        <v>1.8092618325156681E-2</v>
      </c>
      <c r="X24" s="13">
        <f t="shared" si="13"/>
        <v>3.6780761704903159E-2</v>
      </c>
      <c r="Y24" s="13">
        <f t="shared" si="14"/>
        <v>1.4406034653886511E-2</v>
      </c>
      <c r="Z24" s="13">
        <f t="shared" si="15"/>
        <v>1.3725434591498172E-2</v>
      </c>
      <c r="AA24" s="13">
        <f t="shared" si="16"/>
        <v>0.11377364376258402</v>
      </c>
      <c r="AB24" s="13">
        <f t="shared" si="17"/>
        <v>0.31072228681620961</v>
      </c>
      <c r="AC24" s="13">
        <f t="shared" si="18"/>
        <v>6.9988373082267533E-2</v>
      </c>
      <c r="AD24" s="13">
        <f t="shared" si="19"/>
        <v>1.6306043161387288E-2</v>
      </c>
      <c r="AE24" s="13">
        <f t="shared" si="20"/>
        <v>3.1080736182400818E-2</v>
      </c>
      <c r="AF24" s="13">
        <f t="shared" si="21"/>
        <v>1.6958284887842782E-2</v>
      </c>
      <c r="AG24" s="13">
        <f t="shared" si="22"/>
        <v>0.33635822249950376</v>
      </c>
      <c r="AH24" s="25"/>
    </row>
    <row r="25" spans="1:35" x14ac:dyDescent="0.2">
      <c r="A25" s="10">
        <v>19</v>
      </c>
      <c r="B25" s="18" t="s">
        <v>22</v>
      </c>
      <c r="C25" s="18" t="s">
        <v>3</v>
      </c>
      <c r="D25" s="18">
        <f>'3.3_A'!AC25</f>
        <v>408142</v>
      </c>
      <c r="E25" s="15">
        <f>'3.3_A'!C25+'3.3_A'!E25</f>
        <v>7581</v>
      </c>
      <c r="F25" s="16">
        <f>'3.3_A'!G25</f>
        <v>7123</v>
      </c>
      <c r="G25" s="18">
        <f>'3.3_A'!I25</f>
        <v>14189</v>
      </c>
      <c r="H25" s="18">
        <f>'3.3_A'!K25</f>
        <v>7759</v>
      </c>
      <c r="I25" s="18">
        <f>'3.3_A'!M25</f>
        <v>5287</v>
      </c>
      <c r="J25" s="19">
        <f>'3.3_A'!O25</f>
        <v>49582</v>
      </c>
      <c r="K25" s="19">
        <f>'3.3_A'!Q25</f>
        <v>126889</v>
      </c>
      <c r="L25" s="19">
        <f>'3.3_A'!S25</f>
        <v>26045</v>
      </c>
      <c r="M25" s="19">
        <f>'3.3_A'!U25</f>
        <v>6379</v>
      </c>
      <c r="N25" s="2">
        <f>'3.3_A'!W25</f>
        <v>12357</v>
      </c>
      <c r="O25" s="2">
        <f>'3.3_A'!Y25</f>
        <v>8189</v>
      </c>
      <c r="P25" s="2">
        <f>'3.3_A'!AA25</f>
        <v>136762</v>
      </c>
      <c r="S25" s="18" t="s">
        <v>22</v>
      </c>
      <c r="T25" s="11" t="s">
        <v>3</v>
      </c>
      <c r="U25" s="13">
        <f t="shared" si="0"/>
        <v>1</v>
      </c>
      <c r="V25" s="13">
        <f t="shared" ref="V25:V26" si="74">E25/SUM($E25:$N25)</f>
        <v>2.8804176434604527E-2</v>
      </c>
      <c r="W25" s="13">
        <f t="shared" ref="W25:W26" si="75">F25/SUM($F25:$N25)</f>
        <v>2.7866671882946677E-2</v>
      </c>
      <c r="X25" s="13">
        <f t="shared" ref="X25:X26" si="76">G25/SUM($F25:$N25)</f>
        <v>5.5510347795469664E-2</v>
      </c>
      <c r="Y25" s="13">
        <f t="shared" ref="Y25:Y26" si="77">H25/SUM($F25:$N25)</f>
        <v>3.0354837447674192E-2</v>
      </c>
      <c r="Z25" s="13">
        <f t="shared" ref="Z25:Z26" si="78">I25/SUM($F25:$N25)</f>
        <v>2.0683854309299324E-2</v>
      </c>
      <c r="AA25" s="13">
        <f t="shared" ref="AA25:AA26" si="79">J25/SUM($F25:$N25)</f>
        <v>0.19397519658855286</v>
      </c>
      <c r="AB25" s="13">
        <f t="shared" ref="AB25:AB26" si="80">K25/SUM($F25:$N25)</f>
        <v>0.49641641563319117</v>
      </c>
      <c r="AC25" s="13">
        <f t="shared" ref="AC25:AC26" si="81">L25/SUM($F25:$N25)</f>
        <v>0.10189350964359767</v>
      </c>
      <c r="AD25" s="13">
        <f t="shared" ref="AD25:AD26" si="82">M25/SUM($F25:$N25)</f>
        <v>2.4955987637416376E-2</v>
      </c>
      <c r="AE25" s="13">
        <f t="shared" ref="AE25:AE26" si="83">N25/SUM($F25:$N25)</f>
        <v>4.8343179061852037E-2</v>
      </c>
      <c r="AF25" s="13"/>
      <c r="AG25" s="13"/>
      <c r="AH25" s="25"/>
      <c r="AI25" s="12"/>
    </row>
    <row r="26" spans="1:35" x14ac:dyDescent="0.2">
      <c r="A26" s="10">
        <v>20</v>
      </c>
      <c r="B26" s="18"/>
      <c r="C26" s="18" t="s">
        <v>4</v>
      </c>
      <c r="D26" s="18">
        <f>'3.3_A'!AC26</f>
        <v>116347</v>
      </c>
      <c r="E26" s="15">
        <f>'3.3_A'!C26+'3.3_A'!E26</f>
        <v>2875</v>
      </c>
      <c r="F26" s="16">
        <f>'3.3_A'!G26</f>
        <v>1097</v>
      </c>
      <c r="G26" s="18">
        <f>'3.3_A'!I26</f>
        <v>2082</v>
      </c>
      <c r="H26" s="18">
        <f>'3.3_A'!K26</f>
        <v>2418</v>
      </c>
      <c r="I26" s="18">
        <f>'3.3_A'!M26</f>
        <v>1116</v>
      </c>
      <c r="J26" s="19">
        <f>'3.3_A'!O26</f>
        <v>13510</v>
      </c>
      <c r="K26" s="19">
        <f>'3.3_A'!Q26</f>
        <v>38178</v>
      </c>
      <c r="L26" s="19">
        <f>'3.3_A'!S26</f>
        <v>11242</v>
      </c>
      <c r="M26" s="19">
        <f>'3.3_A'!U26</f>
        <v>2770</v>
      </c>
      <c r="N26" s="2">
        <f>'3.3_A'!W26</f>
        <v>2435</v>
      </c>
      <c r="O26" s="2">
        <f>'3.3_A'!Y26</f>
        <v>7003</v>
      </c>
      <c r="P26" s="2">
        <f>'3.3_A'!AA26</f>
        <v>31620</v>
      </c>
      <c r="S26" s="18"/>
      <c r="T26" s="11" t="s">
        <v>4</v>
      </c>
      <c r="U26" s="13">
        <f t="shared" si="0"/>
        <v>1</v>
      </c>
      <c r="V26" s="13">
        <f t="shared" si="74"/>
        <v>3.6990337480539863E-2</v>
      </c>
      <c r="W26" s="13">
        <f t="shared" si="75"/>
        <v>1.4656370243693886E-2</v>
      </c>
      <c r="X26" s="13">
        <f t="shared" si="76"/>
        <v>2.7816374519025223E-2</v>
      </c>
      <c r="Y26" s="13">
        <f t="shared" si="77"/>
        <v>3.2305472424112872E-2</v>
      </c>
      <c r="Z26" s="13">
        <f t="shared" si="78"/>
        <v>1.4910218041898246E-2</v>
      </c>
      <c r="AA26" s="13">
        <f t="shared" si="79"/>
        <v>0.18049914493373237</v>
      </c>
      <c r="AB26" s="13">
        <f t="shared" si="80"/>
        <v>0.51007374946558359</v>
      </c>
      <c r="AC26" s="13">
        <f t="shared" si="81"/>
        <v>0.15019773407439077</v>
      </c>
      <c r="AD26" s="13">
        <f t="shared" si="82"/>
        <v>3.7008336896109446E-2</v>
      </c>
      <c r="AE26" s="13">
        <f t="shared" si="83"/>
        <v>3.2532599401453616E-2</v>
      </c>
      <c r="AF26" s="13"/>
      <c r="AG26" s="13"/>
      <c r="AH26" s="25"/>
      <c r="AI26" s="12"/>
    </row>
    <row r="27" spans="1:35" x14ac:dyDescent="0.2">
      <c r="A27" s="10">
        <v>21</v>
      </c>
      <c r="B27" s="2"/>
      <c r="C27" s="18" t="s">
        <v>1</v>
      </c>
      <c r="D27" s="18">
        <f>'3.3_A'!AC27</f>
        <v>524489</v>
      </c>
      <c r="E27" s="15">
        <f>'3.3_A'!C27+'3.3_A'!E27</f>
        <v>10456</v>
      </c>
      <c r="F27" s="16">
        <f>'3.3_A'!G27</f>
        <v>8220</v>
      </c>
      <c r="G27" s="18">
        <f>'3.3_A'!I27</f>
        <v>16271</v>
      </c>
      <c r="H27" s="18">
        <f>'3.3_A'!K27</f>
        <v>10177</v>
      </c>
      <c r="I27" s="18">
        <f>'3.3_A'!M27</f>
        <v>6403</v>
      </c>
      <c r="J27" s="19">
        <f>'3.3_A'!O27</f>
        <v>63092</v>
      </c>
      <c r="K27" s="19">
        <f>'3.3_A'!Q27</f>
        <v>165067</v>
      </c>
      <c r="L27" s="19">
        <f>'3.3_A'!S27</f>
        <v>37287</v>
      </c>
      <c r="M27" s="19">
        <f>'3.3_A'!U27</f>
        <v>9150</v>
      </c>
      <c r="N27" s="2">
        <f>'3.3_A'!W27</f>
        <v>14791</v>
      </c>
      <c r="O27" s="2">
        <f>'3.3_A'!Y27</f>
        <v>15192</v>
      </c>
      <c r="P27" s="2">
        <f>'3.3_A'!AA27</f>
        <v>168382</v>
      </c>
      <c r="S27" s="23"/>
      <c r="T27" s="11" t="s">
        <v>1</v>
      </c>
      <c r="U27" s="13">
        <f t="shared" ref="U27:AG27" si="84">D27/SUM($E27:$P27)</f>
        <v>1.0000019066213146</v>
      </c>
      <c r="V27" s="13">
        <f t="shared" si="84"/>
        <v>1.9935632464422447E-2</v>
      </c>
      <c r="W27" s="13">
        <f t="shared" si="84"/>
        <v>1.5672427205198212E-2</v>
      </c>
      <c r="X27" s="13">
        <f t="shared" si="84"/>
        <v>3.1022635408245756E-2</v>
      </c>
      <c r="Y27" s="13">
        <f t="shared" si="84"/>
        <v>1.9403685117676667E-2</v>
      </c>
      <c r="Z27" s="13">
        <f t="shared" si="84"/>
        <v>1.2208096276749897E-2</v>
      </c>
      <c r="AA27" s="13">
        <f t="shared" si="84"/>
        <v>0.12029255197449704</v>
      </c>
      <c r="AB27" s="13">
        <f t="shared" si="84"/>
        <v>0.31472026052073643</v>
      </c>
      <c r="AC27" s="13">
        <f t="shared" si="84"/>
        <v>7.1092188953798749E-2</v>
      </c>
      <c r="AD27" s="13">
        <f t="shared" si="84"/>
        <v>1.7445585027684143E-2</v>
      </c>
      <c r="AE27" s="13">
        <f t="shared" si="84"/>
        <v>2.8200835862784279E-2</v>
      </c>
      <c r="AF27" s="13">
        <f t="shared" si="84"/>
        <v>2.8965391009899179E-2</v>
      </c>
      <c r="AG27" s="13">
        <f t="shared" si="84"/>
        <v>0.32104071017830721</v>
      </c>
      <c r="AH27" s="25"/>
      <c r="AI27" s="12"/>
    </row>
    <row r="28" spans="1:35" x14ac:dyDescent="0.2"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</row>
    <row r="29" spans="1:35" x14ac:dyDescent="0.2"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</row>
    <row r="30" spans="1:35" x14ac:dyDescent="0.2">
      <c r="S30" s="12"/>
      <c r="T30" s="12"/>
      <c r="U30" s="12"/>
      <c r="V30" s="12"/>
      <c r="W30" s="25">
        <f t="shared" ref="W30:AG30" si="85">MIN(W7:W22,W24:W27)</f>
        <v>1.0741138560687433E-2</v>
      </c>
      <c r="X30" s="25">
        <f t="shared" si="85"/>
        <v>2.7816374519025223E-2</v>
      </c>
      <c r="Y30" s="25">
        <f t="shared" si="85"/>
        <v>1.4406034653886511E-2</v>
      </c>
      <c r="Z30" s="25">
        <f t="shared" si="85"/>
        <v>9.1773845706004421E-3</v>
      </c>
      <c r="AA30" s="25">
        <f t="shared" si="85"/>
        <v>0.10710737514921574</v>
      </c>
      <c r="AB30" s="25">
        <f t="shared" si="85"/>
        <v>0.28977149412457753</v>
      </c>
      <c r="AC30" s="25">
        <f t="shared" si="85"/>
        <v>5.9044481865436628E-2</v>
      </c>
      <c r="AD30" s="25">
        <f t="shared" si="85"/>
        <v>1.2141076909514917E-2</v>
      </c>
      <c r="AE30" s="25">
        <f t="shared" si="85"/>
        <v>2.1588535535931638E-2</v>
      </c>
      <c r="AF30" s="25">
        <f t="shared" si="85"/>
        <v>1.6958284887842782E-2</v>
      </c>
      <c r="AG30" s="25">
        <f t="shared" si="85"/>
        <v>0.31080355497143042</v>
      </c>
      <c r="AH30" s="12"/>
      <c r="AI30" s="12"/>
    </row>
    <row r="31" spans="1:35" x14ac:dyDescent="0.2">
      <c r="S31" s="12"/>
      <c r="T31" s="12"/>
      <c r="U31" s="12"/>
      <c r="V31" s="12"/>
      <c r="W31" s="25">
        <f t="shared" ref="W31:AG31" si="86">MAX(W7:W22,W24:W27)</f>
        <v>4.026990720009882E-2</v>
      </c>
      <c r="X31" s="25">
        <f t="shared" si="86"/>
        <v>6.9208119066004381E-2</v>
      </c>
      <c r="Y31" s="25">
        <f t="shared" si="86"/>
        <v>4.6046572819365875E-2</v>
      </c>
      <c r="Z31" s="25">
        <f t="shared" si="86"/>
        <v>5.6675301699627222E-2</v>
      </c>
      <c r="AA31" s="25">
        <f t="shared" si="86"/>
        <v>0.21892967713401149</v>
      </c>
      <c r="AB31" s="25">
        <f t="shared" si="86"/>
        <v>0.53369381436053887</v>
      </c>
      <c r="AC31" s="25">
        <f t="shared" si="86"/>
        <v>0.16901497441081695</v>
      </c>
      <c r="AD31" s="25">
        <f t="shared" si="86"/>
        <v>4.6389974706829158E-2</v>
      </c>
      <c r="AE31" s="25">
        <f t="shared" si="86"/>
        <v>5.2968084000415847E-2</v>
      </c>
      <c r="AF31" s="25">
        <f t="shared" si="86"/>
        <v>3.1972583778084943E-2</v>
      </c>
      <c r="AG31" s="25">
        <f t="shared" si="86"/>
        <v>0.34151385107889382</v>
      </c>
      <c r="AH31" s="12"/>
      <c r="AI31" s="12"/>
    </row>
    <row r="32" spans="1:35" x14ac:dyDescent="0.2">
      <c r="S32" s="12"/>
      <c r="T32" s="12"/>
      <c r="U32" s="12"/>
      <c r="V32" s="12"/>
      <c r="W32" s="25">
        <f>W31-W30</f>
        <v>2.9528768639411389E-2</v>
      </c>
      <c r="X32" s="25">
        <f t="shared" ref="X32:AG32" si="87">X31-X30</f>
        <v>4.1391744546979158E-2</v>
      </c>
      <c r="Y32" s="25">
        <f t="shared" si="87"/>
        <v>3.1640538165479362E-2</v>
      </c>
      <c r="Z32" s="25">
        <f t="shared" si="87"/>
        <v>4.7497917129026776E-2</v>
      </c>
      <c r="AA32" s="25">
        <f t="shared" si="87"/>
        <v>0.11182230198479574</v>
      </c>
      <c r="AB32" s="25">
        <f t="shared" si="87"/>
        <v>0.24392232023596133</v>
      </c>
      <c r="AC32" s="25">
        <f t="shared" si="87"/>
        <v>0.10997049254538033</v>
      </c>
      <c r="AD32" s="25">
        <f t="shared" si="87"/>
        <v>3.4248897797314243E-2</v>
      </c>
      <c r="AE32" s="25">
        <f t="shared" si="87"/>
        <v>3.1379548464484208E-2</v>
      </c>
      <c r="AF32" s="25">
        <f t="shared" si="87"/>
        <v>1.501429889024216E-2</v>
      </c>
      <c r="AG32" s="25">
        <f t="shared" si="87"/>
        <v>3.0710296107463397E-2</v>
      </c>
      <c r="AH32" s="12"/>
      <c r="AI32" s="12"/>
    </row>
    <row r="33" spans="19:35" x14ac:dyDescent="0.2"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</row>
    <row r="34" spans="19:35" x14ac:dyDescent="0.2"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</row>
  </sheetData>
  <autoFilter ref="A6:AG27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&amp;L&amp;D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2"/>
  <sheetViews>
    <sheetView zoomScaleNormal="100" workbookViewId="0">
      <selection activeCell="J36" sqref="J35:J36"/>
    </sheetView>
  </sheetViews>
  <sheetFormatPr baseColWidth="10" defaultRowHeight="12.75" x14ac:dyDescent="0.25"/>
  <cols>
    <col min="1" max="16384" width="11" style="3"/>
  </cols>
  <sheetData>
    <row r="1" spans="1:30" s="2" customFormat="1" x14ac:dyDescent="0.2">
      <c r="A1" s="1" t="s">
        <v>63</v>
      </c>
    </row>
    <row r="2" spans="1:30" ht="13.5" x14ac:dyDescent="0.25">
      <c r="A2" s="7" t="s">
        <v>64</v>
      </c>
    </row>
    <row r="3" spans="1:30" ht="13.5" x14ac:dyDescent="0.25">
      <c r="A3" s="7" t="s">
        <v>65</v>
      </c>
    </row>
    <row r="6" spans="1:30" ht="67.5" x14ac:dyDescent="0.25">
      <c r="A6" s="4"/>
      <c r="B6" s="20"/>
      <c r="C6" s="20" t="s">
        <v>23</v>
      </c>
      <c r="D6" s="20" t="s">
        <v>0</v>
      </c>
      <c r="E6" s="20" t="s">
        <v>24</v>
      </c>
      <c r="F6" s="20" t="s">
        <v>0</v>
      </c>
      <c r="G6" s="20" t="s">
        <v>25</v>
      </c>
      <c r="H6" s="20" t="s">
        <v>0</v>
      </c>
      <c r="I6" s="20" t="s">
        <v>26</v>
      </c>
      <c r="J6" s="20" t="s">
        <v>0</v>
      </c>
      <c r="K6" s="20" t="s">
        <v>27</v>
      </c>
      <c r="L6" s="20" t="s">
        <v>0</v>
      </c>
      <c r="M6" s="20" t="s">
        <v>94</v>
      </c>
      <c r="N6" s="20" t="s">
        <v>0</v>
      </c>
      <c r="O6" s="20" t="s">
        <v>29</v>
      </c>
      <c r="P6" s="20" t="s">
        <v>0</v>
      </c>
      <c r="Q6" s="20" t="s">
        <v>30</v>
      </c>
      <c r="R6" s="20" t="s">
        <v>0</v>
      </c>
      <c r="S6" s="20" t="s">
        <v>31</v>
      </c>
      <c r="T6" s="20" t="s">
        <v>0</v>
      </c>
      <c r="U6" s="20" t="s">
        <v>32</v>
      </c>
      <c r="V6" s="20" t="s">
        <v>0</v>
      </c>
      <c r="W6" s="20" t="s">
        <v>33</v>
      </c>
      <c r="X6" s="20" t="s">
        <v>0</v>
      </c>
      <c r="Y6" s="20" t="s">
        <v>34</v>
      </c>
      <c r="Z6" s="20" t="s">
        <v>0</v>
      </c>
      <c r="AA6" s="20" t="s">
        <v>35</v>
      </c>
      <c r="AB6" s="20" t="s">
        <v>0</v>
      </c>
      <c r="AC6" s="20" t="s">
        <v>1</v>
      </c>
      <c r="AD6" s="20" t="s">
        <v>0</v>
      </c>
    </row>
    <row r="7" spans="1:30" x14ac:dyDescent="0.25">
      <c r="A7" s="4" t="s">
        <v>2</v>
      </c>
      <c r="B7" s="21" t="s">
        <v>3</v>
      </c>
      <c r="C7" s="21">
        <v>5061</v>
      </c>
      <c r="D7" s="21">
        <v>14.1</v>
      </c>
      <c r="E7" s="21">
        <v>81204</v>
      </c>
      <c r="F7" s="21">
        <v>3.5</v>
      </c>
      <c r="G7" s="21">
        <v>99436</v>
      </c>
      <c r="H7" s="21">
        <v>3.1</v>
      </c>
      <c r="I7" s="21">
        <v>207880</v>
      </c>
      <c r="J7" s="21">
        <v>2.1</v>
      </c>
      <c r="K7" s="21">
        <v>89790</v>
      </c>
      <c r="L7" s="21">
        <v>3.3</v>
      </c>
      <c r="M7" s="21">
        <v>73232</v>
      </c>
      <c r="N7" s="21">
        <v>3.5</v>
      </c>
      <c r="O7" s="21">
        <v>546650</v>
      </c>
      <c r="P7" s="21">
        <v>1.3</v>
      </c>
      <c r="Q7" s="21">
        <v>1563410</v>
      </c>
      <c r="R7" s="21">
        <v>0.7</v>
      </c>
      <c r="S7" s="21">
        <v>283632</v>
      </c>
      <c r="T7" s="21">
        <v>1.9</v>
      </c>
      <c r="U7" s="21">
        <v>80852</v>
      </c>
      <c r="V7" s="21">
        <v>3.5</v>
      </c>
      <c r="W7" s="21">
        <v>147232</v>
      </c>
      <c r="X7" s="21">
        <v>2.6</v>
      </c>
      <c r="Y7" s="21">
        <v>116147</v>
      </c>
      <c r="Z7" s="21">
        <v>2.9</v>
      </c>
      <c r="AA7" s="21">
        <v>1863474</v>
      </c>
      <c r="AB7" s="21">
        <v>0.6</v>
      </c>
      <c r="AC7" s="21">
        <v>5157999</v>
      </c>
      <c r="AD7" s="21">
        <v>0.2</v>
      </c>
    </row>
    <row r="8" spans="1:30" x14ac:dyDescent="0.25">
      <c r="A8" s="4"/>
      <c r="B8" s="21" t="s">
        <v>4</v>
      </c>
      <c r="C8" s="21">
        <v>6013</v>
      </c>
      <c r="D8" s="21">
        <v>14</v>
      </c>
      <c r="E8" s="21">
        <v>22055</v>
      </c>
      <c r="F8" s="21">
        <v>7.2</v>
      </c>
      <c r="G8" s="21">
        <v>17591</v>
      </c>
      <c r="H8" s="21">
        <v>7.6</v>
      </c>
      <c r="I8" s="21">
        <v>39607</v>
      </c>
      <c r="J8" s="21">
        <v>5.0999999999999996</v>
      </c>
      <c r="K8" s="21">
        <v>23774</v>
      </c>
      <c r="L8" s="21">
        <v>7</v>
      </c>
      <c r="M8" s="21">
        <v>22480</v>
      </c>
      <c r="N8" s="21">
        <v>6.6</v>
      </c>
      <c r="O8" s="21">
        <v>166935</v>
      </c>
      <c r="P8" s="21">
        <v>2.5</v>
      </c>
      <c r="Q8" s="21">
        <v>516400</v>
      </c>
      <c r="R8" s="21">
        <v>1.4</v>
      </c>
      <c r="S8" s="21">
        <v>109742</v>
      </c>
      <c r="T8" s="21">
        <v>3.2</v>
      </c>
      <c r="U8" s="21">
        <v>41106</v>
      </c>
      <c r="V8" s="21">
        <v>5.0999999999999996</v>
      </c>
      <c r="W8" s="21">
        <v>29961</v>
      </c>
      <c r="X8" s="21">
        <v>6.4</v>
      </c>
      <c r="Y8" s="21">
        <v>96864</v>
      </c>
      <c r="Z8" s="21">
        <v>3.3</v>
      </c>
      <c r="AA8" s="21">
        <v>411804</v>
      </c>
      <c r="AB8" s="21">
        <v>1.6</v>
      </c>
      <c r="AC8" s="21">
        <v>1504334</v>
      </c>
      <c r="AD8" s="21">
        <v>0.8</v>
      </c>
    </row>
    <row r="9" spans="1:30" x14ac:dyDescent="0.25">
      <c r="A9" s="4"/>
      <c r="B9" s="21" t="s">
        <v>1</v>
      </c>
      <c r="C9" s="21">
        <v>11074</v>
      </c>
      <c r="D9" s="21"/>
      <c r="E9" s="21">
        <v>103259</v>
      </c>
      <c r="F9" s="21"/>
      <c r="G9" s="21">
        <v>117027</v>
      </c>
      <c r="H9" s="21"/>
      <c r="I9" s="21">
        <v>247487</v>
      </c>
      <c r="J9" s="21"/>
      <c r="K9" s="21">
        <v>113563</v>
      </c>
      <c r="L9" s="21"/>
      <c r="M9" s="21">
        <v>95712</v>
      </c>
      <c r="N9" s="21"/>
      <c r="O9" s="21">
        <v>713585</v>
      </c>
      <c r="P9" s="21"/>
      <c r="Q9" s="21">
        <v>2079810</v>
      </c>
      <c r="R9" s="21"/>
      <c r="S9" s="21">
        <v>393374</v>
      </c>
      <c r="T9" s="21"/>
      <c r="U9" s="21">
        <v>121958</v>
      </c>
      <c r="V9" s="21"/>
      <c r="W9" s="21">
        <v>177193</v>
      </c>
      <c r="X9" s="21"/>
      <c r="Y9" s="21">
        <v>213012</v>
      </c>
      <c r="Z9" s="21"/>
      <c r="AA9" s="21">
        <v>2275279</v>
      </c>
      <c r="AB9" s="21"/>
      <c r="AC9" s="21">
        <v>6662333</v>
      </c>
      <c r="AD9" s="21"/>
    </row>
    <row r="10" spans="1:30" x14ac:dyDescent="0.25">
      <c r="A10" s="4" t="s">
        <v>5</v>
      </c>
      <c r="B10" s="21" t="s">
        <v>3</v>
      </c>
      <c r="C10" s="21">
        <v>673</v>
      </c>
      <c r="D10" s="21">
        <v>42.8</v>
      </c>
      <c r="E10" s="21">
        <v>16820</v>
      </c>
      <c r="F10" s="21">
        <v>8.6</v>
      </c>
      <c r="G10" s="21">
        <v>15350</v>
      </c>
      <c r="H10" s="21">
        <v>8.9</v>
      </c>
      <c r="I10" s="21">
        <v>37912</v>
      </c>
      <c r="J10" s="21">
        <v>5.6</v>
      </c>
      <c r="K10" s="21">
        <v>15591</v>
      </c>
      <c r="L10" s="21">
        <v>8.8000000000000007</v>
      </c>
      <c r="M10" s="21">
        <v>15386</v>
      </c>
      <c r="N10" s="21">
        <v>8.9</v>
      </c>
      <c r="O10" s="21">
        <v>101923</v>
      </c>
      <c r="P10" s="21">
        <v>3.5</v>
      </c>
      <c r="Q10" s="21">
        <v>269753</v>
      </c>
      <c r="R10" s="21">
        <v>2.1</v>
      </c>
      <c r="S10" s="21">
        <v>57101</v>
      </c>
      <c r="T10" s="21">
        <v>4.5999999999999996</v>
      </c>
      <c r="U10" s="21">
        <v>11871</v>
      </c>
      <c r="V10" s="21">
        <v>10.1</v>
      </c>
      <c r="W10" s="21">
        <v>22910</v>
      </c>
      <c r="X10" s="21">
        <v>7.5</v>
      </c>
      <c r="Y10" s="21">
        <v>19946</v>
      </c>
      <c r="Z10" s="21">
        <v>7.9</v>
      </c>
      <c r="AA10" s="21">
        <v>297391</v>
      </c>
      <c r="AB10" s="21">
        <v>2</v>
      </c>
      <c r="AC10" s="21">
        <v>882626</v>
      </c>
      <c r="AD10" s="21">
        <v>1.1000000000000001</v>
      </c>
    </row>
    <row r="11" spans="1:30" x14ac:dyDescent="0.25">
      <c r="A11" s="4"/>
      <c r="B11" s="21" t="s">
        <v>4</v>
      </c>
      <c r="C11" s="21">
        <v>1194</v>
      </c>
      <c r="D11" s="21">
        <v>34.799999999999997</v>
      </c>
      <c r="E11" s="21">
        <v>5172</v>
      </c>
      <c r="F11" s="21">
        <v>16.5</v>
      </c>
      <c r="G11" s="21">
        <v>2498</v>
      </c>
      <c r="H11" s="21">
        <v>23.4</v>
      </c>
      <c r="I11" s="21">
        <v>8416</v>
      </c>
      <c r="J11" s="21">
        <v>12.7</v>
      </c>
      <c r="K11" s="21">
        <v>5494</v>
      </c>
      <c r="L11" s="21">
        <v>16.100000000000001</v>
      </c>
      <c r="M11" s="21">
        <v>4558</v>
      </c>
      <c r="N11" s="21">
        <v>17</v>
      </c>
      <c r="O11" s="21">
        <v>37422</v>
      </c>
      <c r="P11" s="21">
        <v>6</v>
      </c>
      <c r="Q11" s="21">
        <v>103221</v>
      </c>
      <c r="R11" s="21">
        <v>3.7</v>
      </c>
      <c r="S11" s="21">
        <v>28124</v>
      </c>
      <c r="T11" s="21">
        <v>7.1</v>
      </c>
      <c r="U11" s="21">
        <v>5600</v>
      </c>
      <c r="V11" s="21">
        <v>15.9</v>
      </c>
      <c r="W11" s="21">
        <v>4310</v>
      </c>
      <c r="X11" s="21">
        <v>18.399999999999999</v>
      </c>
      <c r="Y11" s="21">
        <v>14763</v>
      </c>
      <c r="Z11" s="21">
        <v>9.9</v>
      </c>
      <c r="AA11" s="21">
        <v>70521</v>
      </c>
      <c r="AB11" s="21">
        <v>4.4000000000000004</v>
      </c>
      <c r="AC11" s="21">
        <v>291294</v>
      </c>
      <c r="AD11" s="21">
        <v>2.2000000000000002</v>
      </c>
    </row>
    <row r="12" spans="1:30" x14ac:dyDescent="0.25">
      <c r="A12" s="4"/>
      <c r="B12" s="21" t="s">
        <v>1</v>
      </c>
      <c r="C12" s="21">
        <v>1866</v>
      </c>
      <c r="D12" s="21"/>
      <c r="E12" s="21">
        <v>21992</v>
      </c>
      <c r="F12" s="21"/>
      <c r="G12" s="21">
        <v>17849</v>
      </c>
      <c r="H12" s="21"/>
      <c r="I12" s="21">
        <v>46328</v>
      </c>
      <c r="J12" s="21"/>
      <c r="K12" s="21">
        <v>21085</v>
      </c>
      <c r="L12" s="21"/>
      <c r="M12" s="21">
        <v>19944</v>
      </c>
      <c r="N12" s="21"/>
      <c r="O12" s="21">
        <v>139345</v>
      </c>
      <c r="P12" s="21"/>
      <c r="Q12" s="21">
        <v>372974</v>
      </c>
      <c r="R12" s="21"/>
      <c r="S12" s="21">
        <v>85225</v>
      </c>
      <c r="T12" s="21"/>
      <c r="U12" s="21">
        <v>17471</v>
      </c>
      <c r="V12" s="21"/>
      <c r="W12" s="21">
        <v>27220</v>
      </c>
      <c r="X12" s="21"/>
      <c r="Y12" s="21">
        <v>34709</v>
      </c>
      <c r="Z12" s="21"/>
      <c r="AA12" s="21">
        <v>367912</v>
      </c>
      <c r="AB12" s="21"/>
      <c r="AC12" s="21">
        <v>1173920</v>
      </c>
      <c r="AD12" s="21"/>
    </row>
    <row r="13" spans="1:30" x14ac:dyDescent="0.25">
      <c r="A13" s="4" t="s">
        <v>6</v>
      </c>
      <c r="B13" s="21" t="s">
        <v>3</v>
      </c>
      <c r="C13" s="21">
        <v>287</v>
      </c>
      <c r="D13" s="21" t="s">
        <v>36</v>
      </c>
      <c r="E13" s="21">
        <v>5314</v>
      </c>
      <c r="F13" s="21">
        <v>10.7</v>
      </c>
      <c r="G13" s="21">
        <v>5308</v>
      </c>
      <c r="H13" s="21">
        <v>10.7</v>
      </c>
      <c r="I13" s="21">
        <v>11116</v>
      </c>
      <c r="J13" s="21">
        <v>7.4</v>
      </c>
      <c r="K13" s="21">
        <v>5896</v>
      </c>
      <c r="L13" s="21">
        <v>10.1</v>
      </c>
      <c r="M13" s="21">
        <v>2524</v>
      </c>
      <c r="N13" s="21">
        <v>15.5</v>
      </c>
      <c r="O13" s="21">
        <v>31761</v>
      </c>
      <c r="P13" s="21">
        <v>4.4000000000000004</v>
      </c>
      <c r="Q13" s="21">
        <v>80887</v>
      </c>
      <c r="R13" s="21">
        <v>2.7</v>
      </c>
      <c r="S13" s="21">
        <v>18644</v>
      </c>
      <c r="T13" s="21">
        <v>5.7</v>
      </c>
      <c r="U13" s="21">
        <v>4227</v>
      </c>
      <c r="V13" s="21">
        <v>12</v>
      </c>
      <c r="W13" s="21">
        <v>8521</v>
      </c>
      <c r="X13" s="21">
        <v>8.6</v>
      </c>
      <c r="Y13" s="21">
        <v>3975</v>
      </c>
      <c r="Z13" s="21">
        <v>12.6</v>
      </c>
      <c r="AA13" s="21">
        <v>87766</v>
      </c>
      <c r="AB13" s="21">
        <v>2.6</v>
      </c>
      <c r="AC13" s="21">
        <v>266228</v>
      </c>
      <c r="AD13" s="21">
        <v>1.5</v>
      </c>
    </row>
    <row r="14" spans="1:30" x14ac:dyDescent="0.25">
      <c r="A14" s="4"/>
      <c r="B14" s="21" t="s">
        <v>4</v>
      </c>
      <c r="C14" s="21">
        <v>146</v>
      </c>
      <c r="D14" s="21" t="s">
        <v>37</v>
      </c>
      <c r="E14" s="21">
        <v>1126</v>
      </c>
      <c r="F14" s="21">
        <v>25.9</v>
      </c>
      <c r="G14" s="21">
        <v>583</v>
      </c>
      <c r="H14" s="21">
        <v>33.799999999999997</v>
      </c>
      <c r="I14" s="21">
        <v>974</v>
      </c>
      <c r="J14" s="21">
        <v>26.6</v>
      </c>
      <c r="K14" s="21">
        <v>1274</v>
      </c>
      <c r="L14" s="21">
        <v>23.7</v>
      </c>
      <c r="M14" s="21">
        <v>407</v>
      </c>
      <c r="N14" s="21">
        <v>41.7</v>
      </c>
      <c r="O14" s="21">
        <v>5880</v>
      </c>
      <c r="P14" s="21">
        <v>11</v>
      </c>
      <c r="Q14" s="21">
        <v>17280</v>
      </c>
      <c r="R14" s="21">
        <v>6.5</v>
      </c>
      <c r="S14" s="21">
        <v>5406</v>
      </c>
      <c r="T14" s="21">
        <v>11.6</v>
      </c>
      <c r="U14" s="21">
        <v>1614</v>
      </c>
      <c r="V14" s="21">
        <v>21.5</v>
      </c>
      <c r="W14" s="21">
        <v>1374</v>
      </c>
      <c r="X14" s="21">
        <v>24.3</v>
      </c>
      <c r="Y14" s="21">
        <v>2579</v>
      </c>
      <c r="Z14" s="21">
        <v>17.100000000000001</v>
      </c>
      <c r="AA14" s="21">
        <v>14609</v>
      </c>
      <c r="AB14" s="21">
        <v>7.1</v>
      </c>
      <c r="AC14" s="21">
        <v>53253</v>
      </c>
      <c r="AD14" s="21">
        <v>3.7</v>
      </c>
    </row>
    <row r="15" spans="1:30" x14ac:dyDescent="0.25">
      <c r="A15" s="4"/>
      <c r="B15" s="21" t="s">
        <v>1</v>
      </c>
      <c r="C15" s="21">
        <v>434</v>
      </c>
      <c r="D15" s="21"/>
      <c r="E15" s="21">
        <v>6440</v>
      </c>
      <c r="F15" s="21"/>
      <c r="G15" s="21">
        <v>5892</v>
      </c>
      <c r="H15" s="21"/>
      <c r="I15" s="21">
        <v>12091</v>
      </c>
      <c r="J15" s="21"/>
      <c r="K15" s="21">
        <v>7170</v>
      </c>
      <c r="L15" s="21"/>
      <c r="M15" s="21">
        <v>2932</v>
      </c>
      <c r="N15" s="21"/>
      <c r="O15" s="21">
        <v>37641</v>
      </c>
      <c r="P15" s="21"/>
      <c r="Q15" s="21">
        <v>98168</v>
      </c>
      <c r="R15" s="21"/>
      <c r="S15" s="21">
        <v>24049</v>
      </c>
      <c r="T15" s="21"/>
      <c r="U15" s="21">
        <v>5841</v>
      </c>
      <c r="V15" s="21"/>
      <c r="W15" s="21">
        <v>9895</v>
      </c>
      <c r="X15" s="21"/>
      <c r="Y15" s="21">
        <v>6553</v>
      </c>
      <c r="Z15" s="21"/>
      <c r="AA15" s="21">
        <v>102375</v>
      </c>
      <c r="AB15" s="21"/>
      <c r="AC15" s="21">
        <v>319481</v>
      </c>
      <c r="AD15" s="21"/>
    </row>
    <row r="16" spans="1:30" x14ac:dyDescent="0.25">
      <c r="A16" s="4" t="s">
        <v>7</v>
      </c>
      <c r="B16" s="21" t="s">
        <v>3</v>
      </c>
      <c r="C16" s="21" t="s">
        <v>61</v>
      </c>
      <c r="D16" s="21" t="s">
        <v>38</v>
      </c>
      <c r="E16" s="21">
        <v>2352</v>
      </c>
      <c r="F16" s="21">
        <v>22.6</v>
      </c>
      <c r="G16" s="21">
        <v>2608</v>
      </c>
      <c r="H16" s="21">
        <v>21.6</v>
      </c>
      <c r="I16" s="21">
        <v>4285</v>
      </c>
      <c r="J16" s="21">
        <v>16.8</v>
      </c>
      <c r="K16" s="21">
        <v>2618</v>
      </c>
      <c r="L16" s="21">
        <v>21.3</v>
      </c>
      <c r="M16" s="21">
        <v>1585</v>
      </c>
      <c r="N16" s="21">
        <v>27.2</v>
      </c>
      <c r="O16" s="21">
        <v>11765</v>
      </c>
      <c r="P16" s="21">
        <v>10</v>
      </c>
      <c r="Q16" s="21">
        <v>29214</v>
      </c>
      <c r="R16" s="21">
        <v>6.4</v>
      </c>
      <c r="S16" s="21">
        <v>8380</v>
      </c>
      <c r="T16" s="21">
        <v>11.9</v>
      </c>
      <c r="U16" s="21">
        <v>1161</v>
      </c>
      <c r="V16" s="21">
        <v>32.299999999999997</v>
      </c>
      <c r="W16" s="21">
        <v>3147</v>
      </c>
      <c r="X16" s="21">
        <v>19.2</v>
      </c>
      <c r="Y16" s="21">
        <v>1494</v>
      </c>
      <c r="Z16" s="21">
        <v>28.6</v>
      </c>
      <c r="AA16" s="21">
        <v>32241</v>
      </c>
      <c r="AB16" s="21">
        <v>6.1</v>
      </c>
      <c r="AC16" s="21">
        <v>100977</v>
      </c>
      <c r="AD16" s="21">
        <v>3.4</v>
      </c>
    </row>
    <row r="17" spans="1:30" x14ac:dyDescent="0.25">
      <c r="A17" s="4"/>
      <c r="B17" s="21" t="s">
        <v>4</v>
      </c>
      <c r="C17" s="21">
        <v>180</v>
      </c>
      <c r="D17" s="21" t="s">
        <v>9</v>
      </c>
      <c r="E17" s="21">
        <v>740</v>
      </c>
      <c r="F17" s="21">
        <v>42.3</v>
      </c>
      <c r="G17" s="21">
        <v>233</v>
      </c>
      <c r="H17" s="21" t="s">
        <v>39</v>
      </c>
      <c r="I17" s="21">
        <v>475</v>
      </c>
      <c r="J17" s="21" t="s">
        <v>40</v>
      </c>
      <c r="K17" s="21">
        <v>700</v>
      </c>
      <c r="L17" s="21">
        <v>42.9</v>
      </c>
      <c r="M17" s="21">
        <v>485</v>
      </c>
      <c r="N17" s="21" t="s">
        <v>41</v>
      </c>
      <c r="O17" s="21">
        <v>3019</v>
      </c>
      <c r="P17" s="21">
        <v>20.6</v>
      </c>
      <c r="Q17" s="21">
        <v>6964</v>
      </c>
      <c r="R17" s="21">
        <v>13.7</v>
      </c>
      <c r="S17" s="21">
        <v>2313</v>
      </c>
      <c r="T17" s="21">
        <v>24.1</v>
      </c>
      <c r="U17" s="21">
        <v>353</v>
      </c>
      <c r="V17" s="21" t="s">
        <v>13</v>
      </c>
      <c r="W17" s="21">
        <v>660</v>
      </c>
      <c r="X17" s="21" t="s">
        <v>42</v>
      </c>
      <c r="Y17" s="21">
        <v>1142</v>
      </c>
      <c r="Z17" s="21">
        <v>33.799999999999997</v>
      </c>
      <c r="AA17" s="21">
        <v>6542</v>
      </c>
      <c r="AB17" s="21">
        <v>14.2</v>
      </c>
      <c r="AC17" s="21">
        <v>23806</v>
      </c>
      <c r="AD17" s="21">
        <v>7.4</v>
      </c>
    </row>
    <row r="18" spans="1:30" x14ac:dyDescent="0.25">
      <c r="A18" s="4"/>
      <c r="B18" s="21" t="s">
        <v>1</v>
      </c>
      <c r="C18" s="21">
        <v>307</v>
      </c>
      <c r="D18" s="21"/>
      <c r="E18" s="21">
        <v>3091</v>
      </c>
      <c r="F18" s="21"/>
      <c r="G18" s="21">
        <v>2841</v>
      </c>
      <c r="H18" s="21"/>
      <c r="I18" s="21">
        <v>4760</v>
      </c>
      <c r="J18" s="21"/>
      <c r="K18" s="21">
        <v>3318</v>
      </c>
      <c r="L18" s="21"/>
      <c r="M18" s="21">
        <v>2070</v>
      </c>
      <c r="N18" s="21"/>
      <c r="O18" s="21">
        <v>14784</v>
      </c>
      <c r="P18" s="21"/>
      <c r="Q18" s="21">
        <v>36178</v>
      </c>
      <c r="R18" s="21"/>
      <c r="S18" s="21">
        <v>10692</v>
      </c>
      <c r="T18" s="21"/>
      <c r="U18" s="21">
        <v>1515</v>
      </c>
      <c r="V18" s="21"/>
      <c r="W18" s="21">
        <v>3807</v>
      </c>
      <c r="X18" s="21"/>
      <c r="Y18" s="21">
        <v>2636</v>
      </c>
      <c r="Z18" s="21"/>
      <c r="AA18" s="21">
        <v>38783</v>
      </c>
      <c r="AB18" s="21"/>
      <c r="AC18" s="21">
        <v>124783</v>
      </c>
      <c r="AD18" s="21"/>
    </row>
    <row r="19" spans="1:30" x14ac:dyDescent="0.25">
      <c r="A19" s="4" t="s">
        <v>8</v>
      </c>
      <c r="B19" s="21" t="s">
        <v>3</v>
      </c>
      <c r="C19" s="21" t="s">
        <v>61</v>
      </c>
      <c r="D19" s="21" t="s">
        <v>43</v>
      </c>
      <c r="E19" s="21">
        <v>628</v>
      </c>
      <c r="F19" s="21">
        <v>41.9</v>
      </c>
      <c r="G19" s="21">
        <v>576</v>
      </c>
      <c r="H19" s="21">
        <v>43.9</v>
      </c>
      <c r="I19" s="21">
        <v>1220</v>
      </c>
      <c r="J19" s="21">
        <v>30.3</v>
      </c>
      <c r="K19" s="21">
        <v>466</v>
      </c>
      <c r="L19" s="21" t="s">
        <v>44</v>
      </c>
      <c r="M19" s="21">
        <v>421</v>
      </c>
      <c r="N19" s="21" t="s">
        <v>45</v>
      </c>
      <c r="O19" s="21">
        <v>3345</v>
      </c>
      <c r="P19" s="21">
        <v>18.2</v>
      </c>
      <c r="Q19" s="21">
        <v>9542</v>
      </c>
      <c r="R19" s="21">
        <v>10.8</v>
      </c>
      <c r="S19" s="21">
        <v>2218</v>
      </c>
      <c r="T19" s="21">
        <v>22.3</v>
      </c>
      <c r="U19" s="21">
        <v>431</v>
      </c>
      <c r="V19" s="21" t="s">
        <v>45</v>
      </c>
      <c r="W19" s="21">
        <v>1019</v>
      </c>
      <c r="X19" s="21">
        <v>32.299999999999997</v>
      </c>
      <c r="Y19" s="21">
        <v>553</v>
      </c>
      <c r="Z19" s="21" t="s">
        <v>46</v>
      </c>
      <c r="AA19" s="21">
        <v>10467</v>
      </c>
      <c r="AB19" s="21">
        <v>10.5</v>
      </c>
      <c r="AC19" s="21">
        <v>30942</v>
      </c>
      <c r="AD19" s="21">
        <v>6</v>
      </c>
    </row>
    <row r="20" spans="1:30" x14ac:dyDescent="0.25">
      <c r="A20" s="4"/>
      <c r="B20" s="21" t="s">
        <v>4</v>
      </c>
      <c r="C20" s="21" t="s">
        <v>61</v>
      </c>
      <c r="D20" s="21" t="s">
        <v>43</v>
      </c>
      <c r="E20" s="21">
        <v>0</v>
      </c>
      <c r="F20" s="21" t="s">
        <v>47</v>
      </c>
      <c r="G20" s="21" t="s">
        <v>61</v>
      </c>
      <c r="H20" s="21" t="s">
        <v>43</v>
      </c>
      <c r="I20" s="21" t="s">
        <v>61</v>
      </c>
      <c r="J20" s="21" t="s">
        <v>43</v>
      </c>
      <c r="K20" s="21" t="s">
        <v>61</v>
      </c>
      <c r="L20" s="21" t="s">
        <v>43</v>
      </c>
      <c r="M20" s="21" t="s">
        <v>61</v>
      </c>
      <c r="N20" s="21" t="s">
        <v>43</v>
      </c>
      <c r="O20" s="21">
        <v>667</v>
      </c>
      <c r="P20" s="21" t="s">
        <v>48</v>
      </c>
      <c r="Q20" s="21">
        <v>1415</v>
      </c>
      <c r="R20" s="21">
        <v>31.6</v>
      </c>
      <c r="S20" s="21">
        <v>250</v>
      </c>
      <c r="T20" s="21" t="s">
        <v>49</v>
      </c>
      <c r="U20" s="21" t="s">
        <v>61</v>
      </c>
      <c r="V20" s="21" t="s">
        <v>38</v>
      </c>
      <c r="W20" s="21" t="s">
        <v>61</v>
      </c>
      <c r="X20" s="21" t="s">
        <v>43</v>
      </c>
      <c r="Y20" s="21" t="s">
        <v>61</v>
      </c>
      <c r="Z20" s="21" t="s">
        <v>43</v>
      </c>
      <c r="AA20" s="21">
        <v>1395</v>
      </c>
      <c r="AB20" s="21">
        <v>31.3</v>
      </c>
      <c r="AC20" s="21">
        <v>4321</v>
      </c>
      <c r="AD20" s="21">
        <v>18</v>
      </c>
    </row>
    <row r="21" spans="1:30" x14ac:dyDescent="0.25">
      <c r="A21" s="4"/>
      <c r="B21" s="21" t="s">
        <v>1</v>
      </c>
      <c r="C21" s="21">
        <v>140</v>
      </c>
      <c r="D21" s="21"/>
      <c r="E21" s="21">
        <v>628</v>
      </c>
      <c r="F21" s="21"/>
      <c r="G21" s="21">
        <v>638</v>
      </c>
      <c r="H21" s="21"/>
      <c r="I21" s="21">
        <v>1297</v>
      </c>
      <c r="J21" s="21"/>
      <c r="K21" s="21">
        <v>508</v>
      </c>
      <c r="L21" s="21"/>
      <c r="M21" s="21">
        <v>484</v>
      </c>
      <c r="N21" s="21"/>
      <c r="O21" s="21">
        <v>4012</v>
      </c>
      <c r="P21" s="21"/>
      <c r="Q21" s="21">
        <v>10957</v>
      </c>
      <c r="R21" s="21"/>
      <c r="S21" s="21">
        <v>2468</v>
      </c>
      <c r="T21" s="21"/>
      <c r="U21" s="21">
        <v>575</v>
      </c>
      <c r="V21" s="21"/>
      <c r="W21" s="21">
        <v>1096</v>
      </c>
      <c r="X21" s="21"/>
      <c r="Y21" s="21">
        <v>598</v>
      </c>
      <c r="Z21" s="21"/>
      <c r="AA21" s="21">
        <v>11861</v>
      </c>
      <c r="AB21" s="21"/>
      <c r="AC21" s="21">
        <v>35263</v>
      </c>
      <c r="AD21" s="21"/>
    </row>
    <row r="22" spans="1:30" x14ac:dyDescent="0.25">
      <c r="A22" s="4" t="s">
        <v>10</v>
      </c>
      <c r="B22" s="21" t="s">
        <v>3</v>
      </c>
      <c r="C22" s="21">
        <v>95</v>
      </c>
      <c r="D22" s="21" t="s">
        <v>50</v>
      </c>
      <c r="E22" s="21">
        <v>1158</v>
      </c>
      <c r="F22" s="21">
        <v>22.8</v>
      </c>
      <c r="G22" s="21">
        <v>1439</v>
      </c>
      <c r="H22" s="21">
        <v>20.100000000000001</v>
      </c>
      <c r="I22" s="21">
        <v>2656</v>
      </c>
      <c r="J22" s="21">
        <v>15.1</v>
      </c>
      <c r="K22" s="21">
        <v>1596</v>
      </c>
      <c r="L22" s="21">
        <v>19.399999999999999</v>
      </c>
      <c r="M22" s="21">
        <v>1824</v>
      </c>
      <c r="N22" s="21">
        <v>18.3</v>
      </c>
      <c r="O22" s="21">
        <v>8832</v>
      </c>
      <c r="P22" s="21">
        <v>8.3000000000000007</v>
      </c>
      <c r="Q22" s="21">
        <v>21100</v>
      </c>
      <c r="R22" s="21">
        <v>5.4</v>
      </c>
      <c r="S22" s="21">
        <v>5556</v>
      </c>
      <c r="T22" s="21">
        <v>10.5</v>
      </c>
      <c r="U22" s="21">
        <v>1088</v>
      </c>
      <c r="V22" s="21">
        <v>23.5</v>
      </c>
      <c r="W22" s="21">
        <v>1990</v>
      </c>
      <c r="X22" s="21">
        <v>18</v>
      </c>
      <c r="Y22" s="21">
        <v>1420</v>
      </c>
      <c r="Z22" s="21">
        <v>21</v>
      </c>
      <c r="AA22" s="21">
        <v>24369</v>
      </c>
      <c r="AB22" s="21">
        <v>4.8</v>
      </c>
      <c r="AC22" s="21">
        <v>73125</v>
      </c>
      <c r="AD22" s="21">
        <v>2.8</v>
      </c>
    </row>
    <row r="23" spans="1:30" x14ac:dyDescent="0.25">
      <c r="A23" s="4"/>
      <c r="B23" s="21" t="s">
        <v>4</v>
      </c>
      <c r="C23" s="21">
        <v>84</v>
      </c>
      <c r="D23" s="21" t="s">
        <v>51</v>
      </c>
      <c r="E23" s="21">
        <v>398</v>
      </c>
      <c r="F23" s="21">
        <v>42.2</v>
      </c>
      <c r="G23" s="21">
        <v>170</v>
      </c>
      <c r="H23" s="21" t="s">
        <v>52</v>
      </c>
      <c r="I23" s="21">
        <v>607</v>
      </c>
      <c r="J23" s="21">
        <v>33.4</v>
      </c>
      <c r="K23" s="21">
        <v>269</v>
      </c>
      <c r="L23" s="21" t="s">
        <v>41</v>
      </c>
      <c r="M23" s="21">
        <v>897</v>
      </c>
      <c r="N23" s="21">
        <v>27.3</v>
      </c>
      <c r="O23" s="21">
        <v>3465</v>
      </c>
      <c r="P23" s="21">
        <v>13.8</v>
      </c>
      <c r="Q23" s="21">
        <v>6937</v>
      </c>
      <c r="R23" s="21">
        <v>9.9</v>
      </c>
      <c r="S23" s="21">
        <v>2675</v>
      </c>
      <c r="T23" s="21">
        <v>16</v>
      </c>
      <c r="U23" s="21">
        <v>410</v>
      </c>
      <c r="V23" s="21">
        <v>40.1</v>
      </c>
      <c r="W23" s="21">
        <v>397</v>
      </c>
      <c r="X23" s="21" t="s">
        <v>53</v>
      </c>
      <c r="Y23" s="21">
        <v>1066</v>
      </c>
      <c r="Z23" s="21">
        <v>25.6</v>
      </c>
      <c r="AA23" s="21">
        <v>6259</v>
      </c>
      <c r="AB23" s="21">
        <v>10.6</v>
      </c>
      <c r="AC23" s="21">
        <v>23634</v>
      </c>
      <c r="AD23" s="21">
        <v>5.4</v>
      </c>
    </row>
    <row r="24" spans="1:30" x14ac:dyDescent="0.25">
      <c r="A24" s="4"/>
      <c r="B24" s="21" t="s">
        <v>1</v>
      </c>
      <c r="C24" s="21">
        <v>179</v>
      </c>
      <c r="D24" s="21"/>
      <c r="E24" s="21">
        <v>1557</v>
      </c>
      <c r="F24" s="21"/>
      <c r="G24" s="21">
        <v>1609</v>
      </c>
      <c r="H24" s="21"/>
      <c r="I24" s="21">
        <v>3263</v>
      </c>
      <c r="J24" s="21"/>
      <c r="K24" s="21">
        <v>1865</v>
      </c>
      <c r="L24" s="21"/>
      <c r="M24" s="21">
        <v>2721</v>
      </c>
      <c r="N24" s="21"/>
      <c r="O24" s="21">
        <v>12297</v>
      </c>
      <c r="P24" s="21"/>
      <c r="Q24" s="21">
        <v>28038</v>
      </c>
      <c r="R24" s="21"/>
      <c r="S24" s="21">
        <v>8230</v>
      </c>
      <c r="T24" s="21"/>
      <c r="U24" s="21">
        <v>1499</v>
      </c>
      <c r="V24" s="21"/>
      <c r="W24" s="21">
        <v>2388</v>
      </c>
      <c r="X24" s="21"/>
      <c r="Y24" s="21">
        <v>2487</v>
      </c>
      <c r="Z24" s="21"/>
      <c r="AA24" s="21">
        <v>30628</v>
      </c>
      <c r="AB24" s="21"/>
      <c r="AC24" s="21">
        <v>96759</v>
      </c>
      <c r="AD24" s="21"/>
    </row>
    <row r="25" spans="1:30" x14ac:dyDescent="0.25">
      <c r="A25" s="4" t="s">
        <v>11</v>
      </c>
      <c r="B25" s="21" t="s">
        <v>3</v>
      </c>
      <c r="C25" s="21">
        <v>269</v>
      </c>
      <c r="D25" s="21" t="s">
        <v>54</v>
      </c>
      <c r="E25" s="21">
        <v>7312</v>
      </c>
      <c r="F25" s="21">
        <v>9.1999999999999993</v>
      </c>
      <c r="G25" s="21">
        <v>7123</v>
      </c>
      <c r="H25" s="21">
        <v>9.1999999999999993</v>
      </c>
      <c r="I25" s="21">
        <v>14189</v>
      </c>
      <c r="J25" s="21">
        <v>6.5</v>
      </c>
      <c r="K25" s="21">
        <v>7759</v>
      </c>
      <c r="L25" s="21">
        <v>8.9</v>
      </c>
      <c r="M25" s="21">
        <v>5287</v>
      </c>
      <c r="N25" s="21">
        <v>10.7</v>
      </c>
      <c r="O25" s="21">
        <v>49582</v>
      </c>
      <c r="P25" s="21">
        <v>3.5</v>
      </c>
      <c r="Q25" s="21">
        <v>126889</v>
      </c>
      <c r="R25" s="21">
        <v>2.2000000000000002</v>
      </c>
      <c r="S25" s="21">
        <v>26045</v>
      </c>
      <c r="T25" s="21">
        <v>4.9000000000000004</v>
      </c>
      <c r="U25" s="21">
        <v>6379</v>
      </c>
      <c r="V25" s="21">
        <v>9.8000000000000007</v>
      </c>
      <c r="W25" s="21">
        <v>12357</v>
      </c>
      <c r="X25" s="21">
        <v>7.1</v>
      </c>
      <c r="Y25" s="21">
        <v>8189</v>
      </c>
      <c r="Z25" s="21">
        <v>8.8000000000000007</v>
      </c>
      <c r="AA25" s="21">
        <v>136762</v>
      </c>
      <c r="AB25" s="21">
        <v>2.1</v>
      </c>
      <c r="AC25" s="21">
        <v>408142</v>
      </c>
      <c r="AD25" s="21">
        <v>1.2</v>
      </c>
    </row>
    <row r="26" spans="1:30" x14ac:dyDescent="0.25">
      <c r="A26" s="4"/>
      <c r="B26" s="21" t="s">
        <v>4</v>
      </c>
      <c r="C26" s="21">
        <v>494</v>
      </c>
      <c r="D26" s="21">
        <v>37.799999999999997</v>
      </c>
      <c r="E26" s="21">
        <v>2381</v>
      </c>
      <c r="F26" s="21">
        <v>16.899999999999999</v>
      </c>
      <c r="G26" s="21">
        <v>1097</v>
      </c>
      <c r="H26" s="21">
        <v>24.8</v>
      </c>
      <c r="I26" s="21">
        <v>2082</v>
      </c>
      <c r="J26" s="21">
        <v>18</v>
      </c>
      <c r="K26" s="21">
        <v>2418</v>
      </c>
      <c r="L26" s="21">
        <v>16.899999999999999</v>
      </c>
      <c r="M26" s="21">
        <v>1116</v>
      </c>
      <c r="N26" s="21">
        <v>24.5</v>
      </c>
      <c r="O26" s="21">
        <v>13510</v>
      </c>
      <c r="P26" s="21">
        <v>7.1</v>
      </c>
      <c r="Q26" s="21">
        <v>38178</v>
      </c>
      <c r="R26" s="21">
        <v>4.2</v>
      </c>
      <c r="S26" s="21">
        <v>11242</v>
      </c>
      <c r="T26" s="21">
        <v>7.9</v>
      </c>
      <c r="U26" s="21">
        <v>2770</v>
      </c>
      <c r="V26" s="21">
        <v>15.8</v>
      </c>
      <c r="W26" s="21">
        <v>2435</v>
      </c>
      <c r="X26" s="21">
        <v>17.2</v>
      </c>
      <c r="Y26" s="21">
        <v>7003</v>
      </c>
      <c r="Z26" s="21">
        <v>10</v>
      </c>
      <c r="AA26" s="21">
        <v>31620</v>
      </c>
      <c r="AB26" s="21">
        <v>4.5999999999999996</v>
      </c>
      <c r="AC26" s="21">
        <v>116347</v>
      </c>
      <c r="AD26" s="21">
        <v>2.4</v>
      </c>
    </row>
    <row r="27" spans="1:30" x14ac:dyDescent="0.25">
      <c r="A27" s="4"/>
      <c r="B27" s="21" t="s">
        <v>1</v>
      </c>
      <c r="C27" s="21">
        <v>763</v>
      </c>
      <c r="D27" s="21"/>
      <c r="E27" s="21">
        <v>9693</v>
      </c>
      <c r="F27" s="21"/>
      <c r="G27" s="21">
        <v>8220</v>
      </c>
      <c r="H27" s="21"/>
      <c r="I27" s="21">
        <v>16271</v>
      </c>
      <c r="J27" s="21"/>
      <c r="K27" s="21">
        <v>10177</v>
      </c>
      <c r="L27" s="21"/>
      <c r="M27" s="21">
        <v>6403</v>
      </c>
      <c r="N27" s="21"/>
      <c r="O27" s="21">
        <v>63092</v>
      </c>
      <c r="P27" s="21"/>
      <c r="Q27" s="21">
        <v>165067</v>
      </c>
      <c r="R27" s="21"/>
      <c r="S27" s="21">
        <v>37287</v>
      </c>
      <c r="T27" s="21"/>
      <c r="U27" s="21">
        <v>9150</v>
      </c>
      <c r="V27" s="21"/>
      <c r="W27" s="21">
        <v>14791</v>
      </c>
      <c r="X27" s="21"/>
      <c r="Y27" s="21">
        <v>15192</v>
      </c>
      <c r="Z27" s="21"/>
      <c r="AA27" s="21">
        <v>168382</v>
      </c>
      <c r="AB27" s="21"/>
      <c r="AC27" s="21">
        <v>524489</v>
      </c>
      <c r="AD27" s="21"/>
    </row>
    <row r="29" spans="1:30" x14ac:dyDescent="0.25">
      <c r="A29" s="24" t="s">
        <v>66</v>
      </c>
    </row>
    <row r="30" spans="1:30" x14ac:dyDescent="0.25">
      <c r="A30" s="24" t="s">
        <v>12</v>
      </c>
    </row>
    <row r="31" spans="1:30" x14ac:dyDescent="0.25">
      <c r="A31" s="24" t="s">
        <v>67</v>
      </c>
    </row>
    <row r="32" spans="1:30" x14ac:dyDescent="0.25">
      <c r="A32" s="24" t="s">
        <v>68</v>
      </c>
    </row>
  </sheetData>
  <conditionalFormatting sqref="C7:AD27">
    <cfRule type="containsText" dxfId="0" priority="1" operator="containsText" text=" *">
      <formula>NOT(ISERROR(SEARCH(" *",C7)))</formula>
    </cfRule>
  </conditionalFormatting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Inhalt</vt:lpstr>
      <vt:lpstr>3.3_T</vt:lpstr>
      <vt:lpstr>3.3_G</vt:lpstr>
      <vt:lpstr>3.3_A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 Page</dc:creator>
  <cp:lastModifiedBy>Simon Villiger</cp:lastModifiedBy>
  <cp:lastPrinted>2010-06-17T09:25:29Z</cp:lastPrinted>
  <dcterms:created xsi:type="dcterms:W3CDTF">2009-11-10T15:30:15Z</dcterms:created>
  <dcterms:modified xsi:type="dcterms:W3CDTF">2015-05-11T15:26:11Z</dcterms:modified>
</cp:coreProperties>
</file>